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UPPLY_CHAIN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IMPORTER_DISTRIBUTOR" sheetId="4" state="visible" r:id="rId4"/>
    <sheet xmlns:r="http://schemas.openxmlformats.org/officeDocument/2006/relationships" name="04_VALUE_CHAIN_TRANSITIONS" sheetId="5" state="visible" r:id="rId5"/>
    <sheet xmlns:r="http://schemas.openxmlformats.org/officeDocument/2006/relationships" name="05_SUPPLIER_HANDOFF_LOG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'00_README'!$A$1:$C$42</definedName>
    <definedName name="_xlnm.Print_Area" localSheetId="1">'01_SUPPLY_CHAIN_PROFILE'!$A$1:$D$51</definedName>
    <definedName name="_xlnm._FilterDatabase" localSheetId="2" hidden="1">'02_CONTROL_MATRIX'!$A$4:$M$17</definedName>
    <definedName name="_xlnm.Print_Titles" localSheetId="2">'02_CONTROL_MATRIX'!$4:$4</definedName>
    <definedName name="_xlnm.Print_Area" localSheetId="2">'02_CONTROL_MATRIX'!$A$1:$M$17</definedName>
    <definedName name="_xlnm._FilterDatabase" localSheetId="3" hidden="1">'03_IMPORTER_DISTRIBUTOR'!$A$4:$K$39</definedName>
    <definedName name="_xlnm.Print_Titles" localSheetId="3">'03_IMPORTER_DISTRIBUTOR'!$4:$4</definedName>
    <definedName name="_xlnm.Print_Area" localSheetId="3">'03_IMPORTER_DISTRIBUTOR'!$A$1:$K$39</definedName>
    <definedName name="_xlnm._FilterDatabase" localSheetId="4" hidden="1">'04_VALUE_CHAIN_TRANSITIONS'!$A$4:$M$19</definedName>
    <definedName name="_xlnm.Print_Titles" localSheetId="4">'04_VALUE_CHAIN_TRANSITIONS'!$4:$4</definedName>
    <definedName name="_xlnm.Print_Area" localSheetId="4">'04_VALUE_CHAIN_TRANSITIONS'!$A$1:$M$19</definedName>
    <definedName name="_xlnm._FilterDatabase" localSheetId="5" hidden="1">'05_SUPPLIER_HANDOFF_LOG'!$A$4:$N$136</definedName>
    <definedName name="_xlnm.Print_Titles" localSheetId="5">'05_SUPPLIER_HANDOFF_LOG'!$4:$4</definedName>
    <definedName name="_xlnm.Print_Area" localSheetId="5">'05_SUPPLIER_HANDOFF_LOG'!$A$1:$N$136</definedName>
    <definedName name="_xlnm._FilterDatabase" localSheetId="6" hidden="1">'06_EVIDENCE_REGISTER'!$A$4:$N$244</definedName>
    <definedName name="_xlnm.Print_Titles" localSheetId="6">'06_EVIDENCE_REGISTER'!$4:$4</definedName>
    <definedName name="_xlnm.Print_Area" localSheetId="6">'06_EVIDENCE_REGISTER'!$A$1:$N$244</definedName>
    <definedName name="_xlnm.Print_Area" localSheetId="7">'07_DASHBOARD_SIGNOFF'!$A$1:$C$51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9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regulatory-framework-ai" TargetMode="External" Id="rId3"/><Relationship Type="http://schemas.openxmlformats.org/officeDocument/2006/relationships/hyperlink" Target="https://ai-act-service-desk.ec.europa.eu/en/ai-act/article-23" TargetMode="External" Id="rId4"/><Relationship Type="http://schemas.openxmlformats.org/officeDocument/2006/relationships/hyperlink" Target="https://ai-act-service-desk.ec.europa.eu/en/ai-act/article-24" TargetMode="External" Id="rId5"/><Relationship Type="http://schemas.openxmlformats.org/officeDocument/2006/relationships/hyperlink" Target="https://ai-act-service-desk.ec.europa.eu/en/ai-act/article-25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AI Supply Chain &amp; Value-Chain Obligations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Articles 22–25 • Article 2(2)/(13) product-law scope • importer/distributor controls • Article 25 provider transitions • supplier technical-access agreements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supply-chain facts into an auditable operator dossier: scope → importer/distributor checks → authorised-representative dependencies → Article 25 provider-role transitions → product-manufacturer route → initial-provider handoff → third-party component/model agreements → non-conformity/corrective action → authority cooperation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Importers, distributors, deployers/third parties that may become providers, product manufacturers, initial providers, new providers, and third-party suppliers of AI systems/models/tools/services/components/processes used in high-risk AI systems.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Articles 22–25, the July 2026 Article 25 amendments, product-law scope limits, role-shift triggers, importer/distributor non-conformity procedures, handoff/technical-access duties and written supplier agreements.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Treat every vendor relationship as an Article 25 contract, require importers to independently audit the provider QMS, invent a universal supplier-risk score, or replace the provider's Article 16 compliance/conformity assessment.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Role determines duty. Importers and distributors have defined verification/market-control duties; Article 25 can transform an importer, distributor, deployer or other third party into the provider. Contract language cannot silently erase a statutory provider role.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2026 LEGAL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23</t>
        </is>
      </c>
      <c r="B15" s="44" t="inlineStr">
        <is>
          <t>Importer verifies conformity assessment, Annex IV technical documentation, CE marking + EU declaration + instructions, and Article 22 authorised representative before market placement; non-conforming/falsified systems are withheld</t>
        </is>
      </c>
      <c r="C15" s="6" t="inlineStr">
        <is>
          <t>Importer checklist follows exact paragraphs 1–7.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24</t>
        </is>
      </c>
      <c r="B16" s="44" t="inlineStr">
        <is>
          <t>Distributor verifies CE/declaration/instructions and provider/importer identification/QMS obligations specified by Article 24(1); withholds non-conforming systems, controls transport/storage, takes corrective/withdrawal/recall action and cooperates with authorities</t>
        </is>
      </c>
      <c r="C16" s="6" t="inlineStr">
        <is>
          <t>Distributor checklist follows exact paragraphs 1–6.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25(1)</t>
        </is>
      </c>
      <c r="B17" s="44" t="inlineStr">
        <is>
          <t>Importer/distributor/deployer/third party becomes provider when rebranding a high-risk system, substantially modifying it while high-risk, or changing an AI system's intended purpose so it becomes high-risk</t>
        </is>
      </c>
      <c r="C17" s="6" t="inlineStr">
        <is>
          <t>Deterministic provider-transition gate.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25(2), amended 2026</t>
        </is>
      </c>
      <c r="B18" s="44" t="inlineStr">
        <is>
          <t>Initial provider ceases to be provider for that specific system after an Article 25(1) transition, but must closely cooperate and provide technical documentation, known limitations/failure modes and targeted technical access/testing assistance, unless it clearly specified the system was not to be changed into high-risk</t>
        </is>
      </c>
      <c r="C18" s="6" t="inlineStr">
        <is>
          <t>Dedicated handoff package and exception check.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25(3)</t>
        </is>
      </c>
      <c r="B19" s="44" t="inlineStr">
        <is>
          <t>Product manufacturer becomes provider for high-risk AI safety components under Annex I Section A when system is marketed/put into service under product manufacturer's name/trademark</t>
        </is>
      </c>
      <c r="C19" s="6" t="inlineStr">
        <is>
          <t>Separate product-manufacturer route.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Article 25(4), amended 2026</t>
        </is>
      </c>
      <c r="B20" s="44" t="inlineStr">
        <is>
          <t>High-risk provider + third party supplying AI system, AI model, tools, services, components or processes must define necessary information, capabilities, technical access and assistance by written agreement; free/open-source exception excludes GPAI models</t>
        </is>
      </c>
      <c r="C20" s="6" t="inlineStr">
        <is>
          <t>Supplier agreement register.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23" customHeight="1" s="70">
      <c r="A22" s="33" t="inlineStr">
        <is>
          <t>PRODUCT-LAW SCOPE &amp; APPLICATION DATES</t>
        </is>
      </c>
      <c r="B22" s="1" t="n"/>
      <c r="C22" s="1" t="n"/>
      <c r="D22" s="1" t="n"/>
      <c r="E22" s="1" t="n"/>
      <c r="F22" s="1" t="n"/>
      <c r="G22" s="1" t="n"/>
      <c r="H22" s="1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31" customHeight="1" s="70">
      <c r="A23" s="40" t="inlineStr">
        <is>
          <t>Route</t>
        </is>
      </c>
      <c r="B23" s="40" t="inlineStr">
        <is>
          <t>Current treatment</t>
        </is>
      </c>
      <c r="C23" s="40" t="inlineStr">
        <is>
          <t>Date / caveat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Annex III — Article 6(2)</t>
        </is>
      </c>
      <c r="B24" s="16" t="inlineStr">
        <is>
          <t>Articles 22–25 apply as Chapter III Section 3 obligations</t>
        </is>
      </c>
      <c r="C24" s="16" t="inlineStr">
        <is>
          <t>2 December 2027.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Annex I Section A — Article 6(1)</t>
        </is>
      </c>
      <c r="B25" s="16" t="inlineStr">
        <is>
          <t>Articles 22–25 can apply, but Article 2(13) permits future delegated-act limitations where equivalent/higher product-law protection exists</t>
        </is>
      </c>
      <c r="C25" s="16" t="inlineStr">
        <is>
          <t>2 August 2028; Commission delegated acts due by 2 August 2027.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Annex I Section B — Article 6(1)</t>
        </is>
      </c>
      <c r="B26" s="16" t="inlineStr">
        <is>
          <t>After Regulation 2026/1744, Articles 22–25 do not apply through the AI Act; only Article 6(1), Article 60a and Articles 102–112 apply, with sandbox provisions as specified</t>
        </is>
      </c>
      <c r="C26" s="16" t="inlineStr">
        <is>
          <t>Do not force importer/distributor/Article 25 AI Act duties on this route.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8-STEP OPERATING PLAN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1</t>
        </is>
      </c>
      <c r="B29" s="44" t="inlineStr">
        <is>
          <t>Profile</t>
        </is>
      </c>
      <c r="C29" s="7" t="inlineStr">
        <is>
          <t>Enter high-risk/product route and every operator/supply-chain role in 01_SUPPLY_CHAIN_PROFILE.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2</t>
        </is>
      </c>
      <c r="B30" s="44" t="inlineStr">
        <is>
          <t>Resolve duties</t>
        </is>
      </c>
      <c r="C30" s="7" t="inlineStr">
        <is>
          <t>Review importer, distributor, authorised representative, Article 25 transition, product-manufacturer and supplier-agreement routes.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3</t>
        </is>
      </c>
      <c r="B31" s="44" t="inlineStr">
        <is>
          <t>Assign controls</t>
        </is>
      </c>
      <c r="C31" s="7" t="inlineStr">
        <is>
          <t>Complete 02_CONTROL_MATRIX with owner, status, evidence and remediation.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4</t>
        </is>
      </c>
      <c r="B32" s="44" t="inlineStr">
        <is>
          <t>Operator due diligence</t>
        </is>
      </c>
      <c r="C32" s="7" t="inlineStr">
        <is>
          <t>Complete exact Article 23/24 checks in 03_IMPORTER_DISTRIBUTOR.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5</t>
        </is>
      </c>
      <c r="B33" s="44" t="inlineStr">
        <is>
          <t>Role transitions</t>
        </is>
      </c>
      <c r="C33" s="7" t="inlineStr">
        <is>
          <t>Assess Article 25(1)/(3), initial-provider handoff and provider-role change in 04_VALUE_CHAIN_TRANSITIONS.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6</t>
        </is>
      </c>
      <c r="B34" s="44" t="inlineStr">
        <is>
          <t>Supplier handoffs</t>
        </is>
      </c>
      <c r="C34" s="7" t="inlineStr">
        <is>
          <t>Register suppliers, written Article 25(4) agreements, technical access, limitations/failure-mode handoff and corrective/authority events in 05_SUPPLIER_HANDOFF_LOG.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7</t>
        </is>
      </c>
      <c r="B35" s="44" t="inlineStr">
        <is>
          <t>Evidence</t>
        </is>
      </c>
      <c r="C35" s="7" t="inlineStr">
        <is>
          <t>Register exact evidence IDs in 06_EVIDENCE_REGISTER; current correctly-linked evidence drives readiness.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8</t>
        </is>
      </c>
      <c r="B36" s="44" t="inlineStr">
        <is>
          <t>Independent review</t>
        </is>
      </c>
      <c r="C36" s="7" t="inlineStr">
        <is>
          <t>Use 07_DASHBOARD_SIGNOFF. Maximum state is READY FOR INDEPENDENT SUPPLY-CHAIN REVIEW.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INPUT / OUTPUT CONVENTION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47" t="inlineStr">
        <is>
          <t>Yellow</t>
        </is>
      </c>
      <c r="B39" s="7" t="inlineStr">
        <is>
          <t>User fact, operator/supplier record, contract term, owner, evidence pointer or reviewer input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44" t="inlineStr">
        <is>
          <t>Blue</t>
        </is>
      </c>
      <c r="B40" s="7" t="inlineStr">
        <is>
          <t>Calculated / legal-reference result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51" t="inlineStr">
        <is>
          <t>Red</t>
        </is>
      </c>
      <c r="B41" s="7" t="inlineStr">
        <is>
          <t>Role-transition blocker, missing pre-market check, missing written agreement/technical access or stale evidence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55" t="inlineStr">
        <is>
          <t>Green</t>
        </is>
      </c>
      <c r="B42" s="7" t="inlineStr">
        <is>
          <t>Resolved/current/review-ready state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mergeCells count="24">
    <mergeCell ref="B40:H40"/>
    <mergeCell ref="B9:H9"/>
    <mergeCell ref="C31:H31"/>
    <mergeCell ref="A1:H1"/>
    <mergeCell ref="C36:H36"/>
    <mergeCell ref="A7:H7"/>
    <mergeCell ref="B41:H41"/>
    <mergeCell ref="C32:H32"/>
    <mergeCell ref="A3:H5"/>
    <mergeCell ref="A2:H2"/>
    <mergeCell ref="B39:H39"/>
    <mergeCell ref="B42:H42"/>
    <mergeCell ref="B11:H11"/>
    <mergeCell ref="C34:H34"/>
    <mergeCell ref="C30:H30"/>
    <mergeCell ref="A22:H22"/>
    <mergeCell ref="C33:H33"/>
    <mergeCell ref="B8:H8"/>
    <mergeCell ref="A38:H38"/>
    <mergeCell ref="A28:H28"/>
    <mergeCell ref="A13:H13"/>
    <mergeCell ref="C35:H35"/>
    <mergeCell ref="B10:H10"/>
    <mergeCell ref="C29:H29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50" customWidth="1" style="70" min="2" max="2"/>
    <col width="24" customWidth="1" style="70" min="3" max="3"/>
    <col width="46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System &amp; Supply-Chain Role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factual roles and product/high-risk route first. Blue outputs determine importer, distributor, product-manufacturer and Article 25 obligations.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SYSTEM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Existing provider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Assessment owner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Assessment date</t>
        </is>
      </c>
      <c r="B12" s="72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High-risk route</t>
        </is>
      </c>
      <c r="B13" s="46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OPERATOR / VALUE-CHAIN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Is your organisation the provider that originally placed the AI system on the market / put it into service?</t>
        </is>
      </c>
      <c r="C17" s="46" t="str"/>
      <c r="D17" s="6" t="inlineStr">
        <is>
          <t>Initial-provider route.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Is your organisation acting as importer placing a high-risk AI system from a third-country provider on the Union market?</t>
        </is>
      </c>
      <c r="C18" s="46" t="str"/>
      <c r="D18" s="6" t="inlineStr">
        <is>
          <t>Article 23.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Is your organisation acting as distributor making a high-risk AI system available on the Union market?</t>
        </is>
      </c>
      <c r="C19" s="46" t="str"/>
      <c r="D19" s="6" t="inlineStr">
        <is>
          <t>Article 24.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Is the original high-risk provider established outside the Union?</t>
        </is>
      </c>
      <c r="C20" s="46" t="str"/>
      <c r="D20" s="6" t="inlineStr">
        <is>
          <t>Article 22 / importer authorised-representative dependency.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If S-04 is Yes, has the provider appointed an EU authorised representative by written mandate?</t>
        </is>
      </c>
      <c r="C21" s="46" t="str"/>
      <c r="D21" s="6" t="inlineStr">
        <is>
          <t>Article 22(1).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Has any importer/distributor/deployer/other third party put its own name or trademark on an already marketed/in-service high-risk AI system?</t>
        </is>
      </c>
      <c r="C22" s="46" t="str"/>
      <c r="D22" s="6" t="inlineStr">
        <is>
          <t>Article 25(1)(a).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Has any importer/distributor/deployer/third party made a substantial modification to an already marketed/in-service high-risk AI system so that it remains high-risk?</t>
        </is>
      </c>
      <c r="C23" s="46" t="str"/>
      <c r="D23" s="6" t="inlineStr">
        <is>
          <t>Article 25(1)(b).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Has any party changed the intended purpose of an already marketed/in-service AI system, including a GPAI system, so it becomes high-risk?</t>
        </is>
      </c>
      <c r="C24" s="46" t="str"/>
      <c r="D24" s="6" t="inlineStr">
        <is>
          <t>Article 25(1)(c).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For an Article 25(1)(c) intended-purpose conversion, did the initial provider clearly specify that its AI system must not be changed into a high-risk AI system?</t>
        </is>
      </c>
      <c r="C25" s="46" t="str"/>
      <c r="D25" s="6" t="inlineStr">
        <is>
          <t>Article 25(2) cooperation exception.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For an Article 25(1) transition, has the new provider been identified and accepted provider responsibilities under Article 16?</t>
        </is>
      </c>
      <c r="C26" s="46" t="str"/>
      <c r="D26" s="6" t="inlineStr">
        <is>
          <t>New-provider handoff.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Is the AI system a safety component of a product covered by Annex I Section A harmonisation law?</t>
        </is>
      </c>
      <c r="C27" s="46" t="str"/>
      <c r="D27" s="6" t="inlineStr">
        <is>
          <t>Article 25(3).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Is the AI system placed on market together with that product under the product manufacturer's name/trademark?</t>
        </is>
      </c>
      <c r="C28" s="46" t="str"/>
      <c r="D28" s="6" t="inlineStr">
        <is>
          <t>Article 25(3)(a).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Is the AI system put into service under the product manufacturer's name/trademark after the product was placed on market?</t>
        </is>
      </c>
      <c r="C29" s="46" t="str"/>
      <c r="D29" s="6" t="inlineStr">
        <is>
          <t>Article 25(3)(b).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Does the high-risk provider rely on third-party AI systems, AI models, tools, services, components or processes?</t>
        </is>
      </c>
      <c r="C30" s="46" t="str"/>
      <c r="D30" s="6" t="inlineStr">
        <is>
          <t>Article 25(4).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Are all in-scope Article 25(4) third parties covered by written agreements defining necessary information, capabilities, technical access and other assistance?</t>
        </is>
      </c>
      <c r="C31" s="46" t="str"/>
      <c r="D31" s="6" t="inlineStr">
        <is>
          <t>Article 25(4).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Does any supplier rely on the free/open-source exception for tools/services/processes/components other than GPAI models?</t>
        </is>
      </c>
      <c r="C32" s="46" t="str"/>
      <c r="D32" s="6" t="inlineStr">
        <is>
          <t>Article 25(4) exception boundary.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Does the supply chain include a GPAI model integrated into the high-risk system?</t>
        </is>
      </c>
      <c r="C33" s="46" t="str"/>
      <c r="D33" s="6" t="inlineStr">
        <is>
          <t>GPAI is expressly not covered by the Article 25(4) FOSS exception.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Are technical documentation, known limitations/failure modes and targeted testing/validation access available for an Article 25(1) new-provider transition?</t>
        </is>
      </c>
      <c r="C34" s="46" t="str"/>
      <c r="D34" s="6" t="inlineStr">
        <is>
          <t>Article 25(2), amended 2026.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IP/trade-secret/confidentiality protections defined without preventing legally necessary cooperation/access?</t>
        </is>
      </c>
      <c r="C35" s="46" t="str"/>
      <c r="D35" s="6" t="inlineStr">
        <is>
          <t>Article 25(5) / Union-national law assurance.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Are importer/distributor storage/transport controls relevant for this system?</t>
        </is>
      </c>
      <c r="C36" s="46" t="str"/>
      <c r="D36" s="6" t="inlineStr">
        <is>
          <t>Articles 23(4), 24(3).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Is a process established to stop market placement/availability when non-conformity, falsification or falsified documentation is suspected?</t>
        </is>
      </c>
      <c r="C37" s="46" t="str"/>
      <c r="D37" s="6" t="inlineStr">
        <is>
          <t>Articles 23(2), 24(2).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S-22</t>
        </is>
      </c>
      <c r="B38" s="6" t="inlineStr">
        <is>
          <t>Are corrective action, withdrawal/recall and authority-notification routes established after market availability where required?</t>
        </is>
      </c>
      <c r="C38" s="46" t="str"/>
      <c r="D38" s="6" t="inlineStr">
        <is>
          <t>Article 24(4); importer authority/risk cooperation.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S-23</t>
        </is>
      </c>
      <c r="B39" s="6" t="inlineStr">
        <is>
          <t>Are competent-authority information/document requests and cooperation responsibilities assigned?</t>
        </is>
      </c>
      <c r="C39" s="46" t="str"/>
      <c r="D39" s="6" t="inlineStr">
        <is>
          <t>Articles 23(6)-(7), 24(5)-(6), Article 22.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S-24</t>
        </is>
      </c>
      <c r="B40" s="6" t="inlineStr">
        <is>
          <t>For Annex I Section A, has any Article 2(13) equivalent-product-law limitation been identified in a Commission delegated act?</t>
        </is>
      </c>
      <c r="C40" s="46" t="str"/>
      <c r="D40" s="6" t="inlineStr">
        <is>
          <t>Future product-law limitation route; delegated acts due by 2 Aug 2027.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 ht="23" customHeight="1" s="70">
      <c r="A42" s="33" t="inlineStr">
        <is>
          <t>CALCULATED SUPPLY-CHAIN ROUTES</t>
        </is>
      </c>
      <c r="B42" s="1" t="n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 ht="31" customHeight="1" s="70">
      <c r="A43" s="40" t="inlineStr">
        <is>
          <t>Route</t>
        </is>
      </c>
      <c r="B43" s="40" t="inlineStr">
        <is>
          <t>Result</t>
        </is>
      </c>
      <c r="C43" s="40" t="inlineStr">
        <is>
          <t>Legal basis / interpretation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AI Act Articles 22–25 scope</t>
        </is>
      </c>
      <c r="B44" s="44">
        <f>IF(B13="Annex III — Art. 6(2)","In scope — Chapter III Section 3",IF(B13="Annex I Section A — Art. 6(1)",IF(C40="Yes","Potentially limited by Article 2(13) delegated-act/product-law equivalence — review exact limitation",IF(C40="No","In scope — Annex I Section A, no identified Article 2(13) limitation","Needs assessment — check Article 2(13) limitation")),IF(B13="Annex I Section B — Art. 6(1)","Articles 22–25 not applicable under Article 2(2)",IF(B13="Not high-risk","High-risk supply-chain route not triggered","Needs assessment"))))</f>
        <v/>
      </c>
      <c r="C44" s="6" t="inlineStr">
        <is>
          <t>Article 2 / Article 113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Binding application date</t>
        </is>
      </c>
      <c r="B45" s="73">
        <f>IF(B13="Annex III — Art. 6(2)",DATE(2027,12,2),IF(OR(B13="Annex I Section A — Art. 6(1)",B13="Annex I Section B — Art. 6(1)"),DATE(2028,8,2),""))</f>
        <v/>
      </c>
      <c r="C45" s="6" t="inlineStr">
        <is>
          <t>Article 113(3)(c)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Importer route</t>
        </is>
      </c>
      <c r="B46" s="44">
        <f>IF(LEFT(B44,10)&lt;&gt;"In scope —",IF(LEFT(B44,19)="Potentially limited","Needs assessment — limitation review",IF(B44="Needs assessment","Needs assessment","Not applicable")),IF(C18="Yes","Applicable — importer",IF(C18="No","Not applicable","Needs assessment")))</f>
        <v/>
      </c>
      <c r="C46" s="6" t="inlineStr">
        <is>
          <t>Article 23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Distributor route</t>
        </is>
      </c>
      <c r="B47" s="44">
        <f>IF(LEFT(B44,10)&lt;&gt;"In scope —",IF(LEFT(B44,19)="Potentially limited","Needs assessment — limitation review",IF(B44="Needs assessment","Needs assessment","Not applicable")),IF(C19="Yes","Applicable — distributor",IF(C19="No","Not applicable","Needs assessment")))</f>
        <v/>
      </c>
      <c r="C47" s="6" t="inlineStr">
        <is>
          <t>Article 24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Article 25(1) provider transition</t>
        </is>
      </c>
      <c r="B48" s="44">
        <f>IF(OR(C22="",C23="",C24=""),"Needs assessment",IF(OR(C22="Yes",C23="Yes",C24="Yes"),IF(C26="Yes","NEW PROVIDER TRIGGERED — Article 16 responsibilities accepted","NEW PROVIDER TRIGGERED — provider responsibility handoff incomplete"),"No Article 25(1) provider transition indicated"))</f>
        <v/>
      </c>
      <c r="C48" s="6" t="inlineStr">
        <is>
          <t>Article 25(1)(a)–(c)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Product-manufacturer provider route</t>
        </is>
      </c>
      <c r="B49" s="44">
        <f>IF(C27="Yes",IF(OR(C28="Yes",C29="Yes"),"Product manufacturer is provider under Article 25(3)","Product manufacturer route not triggered by current facts"),IF(C27="No","Not applicable","Needs assessment"))</f>
        <v/>
      </c>
      <c r="C49" s="6" t="inlineStr">
        <is>
          <t>Article 25(3)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Article 25(4) supplier-agreement route</t>
        </is>
      </c>
      <c r="B50" s="44">
        <f>IF(C30="Yes",IF(C31="Yes","Written supplier agreements populated",IF(C31="No","Gap — Article 25(4) written agreements incomplete","Needs assessment")),IF(C30="No","No third-party integration indicated","Needs assessment"))</f>
        <v/>
      </c>
      <c r="C50" s="6" t="inlineStr">
        <is>
          <t>Article 25(4), amended 2026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Article 25(2) initial-provider handoff</t>
        </is>
      </c>
      <c r="B51" s="44">
        <f>IF(LEFT(B48,13)="NEW PROVIDER T",IF(AND(C24="Yes",C25="Yes",C22&lt;&gt;"Yes",C23&lt;&gt;"Yes"),"Initial-provider cooperation exception asserted for Article 25(1)(c) — verify clear prior restriction",IF(C34="Yes","Initial-provider handoff package available","Gap — Article 25(2) handoff incomplete")),"Not applicable")</f>
        <v/>
      </c>
      <c r="C51" s="6" t="inlineStr">
        <is>
          <t>Article 25(2), amended 2026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mergeCells count="5">
    <mergeCell ref="A3:H3"/>
    <mergeCell ref="A15:H15"/>
    <mergeCell ref="A2:H2"/>
    <mergeCell ref="A42:H42"/>
    <mergeCell ref="A1:H1"/>
  </mergeCells>
  <dataValidations count="2">
    <dataValidation sqref="B13" showDropDown="0" showInputMessage="0" showErrorMessage="0" allowBlank="0" type="list">
      <formula1>"Annex III — Art. 6(2),Annex I Section A — Art. 6(1),Annex I Section B — Art. 6(1),Unknown / needs assessment,Not high-risk"</formula1>
    </dataValidation>
    <dataValidation sqref="C17:C40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0" customWidth="1" style="70" min="2" max="2"/>
    <col width="22" customWidth="1" style="70" min="3" max="3"/>
    <col width="31" customWidth="1" style="70" min="4" max="4"/>
    <col width="52" customWidth="1" style="70" min="5" max="5"/>
    <col width="46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9" customWidth="1" style="70" min="12" max="12"/>
    <col width="18" customWidth="1" style="70" min="13" max="13"/>
  </cols>
  <sheetData>
    <row r="1" ht="35" customHeight="1" s="70">
      <c r="A1" s="15" t="inlineStr">
        <is>
          <t>Supply-Chain &amp; Value-Chain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Articles 22–25 with 2026 Article 25 amendments, product-law scope controls and evidence-backed readiness.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SC-SCOPE-01</t>
        </is>
      </c>
      <c r="B5" s="6" t="inlineStr">
        <is>
          <t>Art. 2(2)/(13); Art. 113</t>
        </is>
      </c>
      <c r="C5" s="6" t="inlineStr">
        <is>
          <t>Scope gate</t>
        </is>
      </c>
      <c r="D5" s="16">
        <f>"Applicable"</f>
        <v/>
      </c>
      <c r="E5" s="6" t="inlineStr">
        <is>
          <t>Resolve Annex III / Annex I Section A / Section B scope and any Article 2(13) limitation before applying Articles 22–25.</t>
        </is>
      </c>
      <c r="F5" s="6" t="inlineStr">
        <is>
          <t>Classification route; Annex I section; delegated-act/product-law analysis</t>
        </is>
      </c>
      <c r="G5" s="46" t="str"/>
      <c r="H5" s="72" t="str"/>
      <c r="I5" s="46" t="inlineStr">
        <is>
          <t>Not started</t>
        </is>
      </c>
      <c r="J5" s="46" t="str"/>
      <c r="K5" s="16">
        <f>IF(LEFT(D5,14)="Not applicable","N/A",IF(D5="Needs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46" t="str"/>
      <c r="M5" s="72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SC-22-01</t>
        </is>
      </c>
      <c r="B6" s="6" t="inlineStr">
        <is>
          <t>Art. 22</t>
        </is>
      </c>
      <c r="C6" s="6" t="inlineStr">
        <is>
          <t>Conditional authorised representative</t>
        </is>
      </c>
      <c r="D6" s="16">
        <f>IF(LEFT('01_SUPPLY_CHAIN_PROFILE'!B44,10)&lt;&gt;"In scope —",IF(OR('01_SUPPLY_CHAIN_PROFILE'!B44="Needs assessment",LEFT('01_SUPPLY_CHAIN_PROFILE'!B44,19)="Potentially limited"),"Needs assessment","Not applicable"),IF('01_SUPPLY_CHAIN_PROFILE'!C20="Yes","Applicable",IF('01_SUPPLY_CHAIN_PROFILE'!C20="No","Not applicable","Needs assessment")))</f>
        <v/>
      </c>
      <c r="E6" s="6" t="inlineStr">
        <is>
          <t>For non-EU high-risk provider, verify EU authorised representative mandate before Union market availability.</t>
        </is>
      </c>
      <c r="F6" s="6" t="inlineStr">
        <is>
          <t>Written mandate; AR verification/authority process</t>
        </is>
      </c>
      <c r="G6" s="46" t="str"/>
      <c r="H6" s="72" t="str"/>
      <c r="I6" s="46" t="inlineStr">
        <is>
          <t>Not started</t>
        </is>
      </c>
      <c r="J6" s="46" t="str"/>
      <c r="K6" s="16">
        <f>IF(LEFT(D6,14)="Not applicable","N/A",IF(D6="Needs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46" t="str"/>
      <c r="M6" s="72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SC-23-01</t>
        </is>
      </c>
      <c r="B7" s="6" t="inlineStr">
        <is>
          <t>Art. 23</t>
        </is>
      </c>
      <c r="C7" s="6" t="inlineStr">
        <is>
          <t>Binding importer</t>
        </is>
      </c>
      <c r="D7" s="16">
        <f>'01_SUPPLY_CHAIN_PROFILE'!B46</f>
        <v/>
      </c>
      <c r="E7" s="6" t="inlineStr">
        <is>
          <t>Complete all importer pre-market, non-conformity, identification, storage/transport, retention and authority/cooperation duties.</t>
        </is>
      </c>
      <c r="F7" s="6" t="inlineStr">
        <is>
          <t>03_IMPORTER_DISTRIBUTOR importer section</t>
        </is>
      </c>
      <c r="G7" s="46" t="str"/>
      <c r="H7" s="72" t="str"/>
      <c r="I7" s="46" t="inlineStr">
        <is>
          <t>Not started</t>
        </is>
      </c>
      <c r="J7" s="46" t="str"/>
      <c r="K7" s="16">
        <f>IF(LEFT(D7,14)="Not applicable","N/A",IF(D7="Needs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46" t="str"/>
      <c r="M7" s="72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SC-24-01</t>
        </is>
      </c>
      <c r="B8" s="6" t="inlineStr">
        <is>
          <t>Art. 24</t>
        </is>
      </c>
      <c r="C8" s="6" t="inlineStr">
        <is>
          <t>Binding distributor</t>
        </is>
      </c>
      <c r="D8" s="16">
        <f>'01_SUPPLY_CHAIN_PROFILE'!B47</f>
        <v/>
      </c>
      <c r="E8" s="6" t="inlineStr">
        <is>
          <t>Complete distributor pre-market checks, withholding, storage/transport, corrective/recall and authority duties.</t>
        </is>
      </c>
      <c r="F8" s="6" t="inlineStr">
        <is>
          <t>03_IMPORTER_DISTRIBUTOR distributor section</t>
        </is>
      </c>
      <c r="G8" s="46" t="str"/>
      <c r="H8" s="72" t="str"/>
      <c r="I8" s="46" t="inlineStr">
        <is>
          <t>Not started</t>
        </is>
      </c>
      <c r="J8" s="46" t="str"/>
      <c r="K8" s="16">
        <f>IF(LEFT(D8,14)="Not applicable","N/A",IF(D8="Needs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46" t="str"/>
      <c r="M8" s="72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SC-25-1</t>
        </is>
      </c>
      <c r="B9" s="6" t="inlineStr">
        <is>
          <t>Art. 25(1)</t>
        </is>
      </c>
      <c r="C9" s="6" t="inlineStr">
        <is>
          <t>Provider-transition control</t>
        </is>
      </c>
      <c r="D9" s="16">
        <f>IF(LEFT('01_SUPPLY_CHAIN_PROFILE'!B48,13)="NEW PROVIDER T","Applicable",IF('01_SUPPLY_CHAIN_PROFILE'!B48="Needs assessment","Needs assessment","Not applicable"))</f>
        <v/>
      </c>
      <c r="E9" s="6" t="inlineStr">
        <is>
          <t>Identify provider-role shift after own-name/trademark, substantial modification or intended-purpose change to high-risk.</t>
        </is>
      </c>
      <c r="F9" s="6" t="inlineStr">
        <is>
          <t>Transition record; new provider acceptance; Article 16 handoff</t>
        </is>
      </c>
      <c r="G9" s="46" t="str"/>
      <c r="H9" s="72" t="str"/>
      <c r="I9" s="46" t="inlineStr">
        <is>
          <t>Not started</t>
        </is>
      </c>
      <c r="J9" s="46" t="str"/>
      <c r="K9" s="16">
        <f>IF(LEFT(D9,14)="Not applicable","N/A",IF(D9="Needs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46" t="str"/>
      <c r="M9" s="72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SC-25-2</t>
        </is>
      </c>
      <c r="B10" s="6" t="inlineStr">
        <is>
          <t>Art. 25(2), amended 2026</t>
        </is>
      </c>
      <c r="C10" s="6" t="inlineStr">
        <is>
          <t>Initial-provider handoff</t>
        </is>
      </c>
      <c r="D10" s="16">
        <f>IF(LEFT('01_SUPPLY_CHAIN_PROFILE'!B51,32)="Initial-provider handoff package","Applicable",IF(LEFT('01_SUPPLY_CHAIN_PROFILE'!B51,3)="Gap","Applicable",IF(LEFT('01_SUPPLY_CHAIN_PROFILE'!B51,28)="Initial-provider cooperation","Applicable — exception evidence only",IF('01_SUPPLY_CHAIN_PROFILE'!B51="Not applicable","Not applicable","Needs assessment"))))</f>
        <v/>
      </c>
      <c r="E10" s="6" t="inlineStr">
        <is>
          <t>Initial provider cooperates with new provider and supplies necessary technical documentation, known limitations/failure modes and targeted testing/validation access unless the clear no-high-risk-change exception applies.</t>
        </is>
      </c>
      <c r="F10" s="6" t="inlineStr">
        <is>
          <t>04_VALUE_CHAIN_TRANSITIONS handoff package</t>
        </is>
      </c>
      <c r="G10" s="46" t="str"/>
      <c r="H10" s="72" t="str"/>
      <c r="I10" s="46" t="inlineStr">
        <is>
          <t>Not started</t>
        </is>
      </c>
      <c r="J10" s="46" t="str"/>
      <c r="K10" s="16">
        <f>IF(LEFT(D10,14)="Not applicable","N/A",IF(D10="Needs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46" t="str"/>
      <c r="M10" s="72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SC-25-3</t>
        </is>
      </c>
      <c r="B11" s="6" t="inlineStr">
        <is>
          <t>Art. 25(3)</t>
        </is>
      </c>
      <c r="C11" s="6" t="inlineStr">
        <is>
          <t>Product-manufacturer provider</t>
        </is>
      </c>
      <c r="D11" s="16">
        <f>IF(LEFT('01_SUPPLY_CHAIN_PROFILE'!B49,20)="Product manufacturer is","Applicable",IF('01_SUPPLY_CHAIN_PROFILE'!B49="Needs assessment","Needs assessment","Not applicable"))</f>
        <v/>
      </c>
      <c r="E11" s="6" t="inlineStr">
        <is>
          <t>Identify product manufacturer as provider for high-risk AI safety component marketed/put into service under manufacturer's name/trademark.</t>
        </is>
      </c>
      <c r="F11" s="6" t="inlineStr">
        <is>
          <t>Product-law/system mapping; provider-role record</t>
        </is>
      </c>
      <c r="G11" s="46" t="str"/>
      <c r="H11" s="72" t="str"/>
      <c r="I11" s="46" t="inlineStr">
        <is>
          <t>Not started</t>
        </is>
      </c>
      <c r="J11" s="46" t="str"/>
      <c r="K11" s="16">
        <f>IF(LEFT(D11,14)="Not applicable","N/A",IF(D11="Needs assessment","Needs assessment",IF(J11="","Missing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</f>
        <v/>
      </c>
      <c r="L11" s="46" t="str"/>
      <c r="M11" s="72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SC-25-4</t>
        </is>
      </c>
      <c r="B12" s="6" t="inlineStr">
        <is>
          <t>Art. 25(4), amended 2026</t>
        </is>
      </c>
      <c r="C12" s="6" t="inlineStr">
        <is>
          <t>Third-party written agreement</t>
        </is>
      </c>
      <c r="D12" s="16">
        <f>IF(LEFT('01_SUPPLY_CHAIN_PROFILE'!B50,7)="Written","Applicable",IF(LEFT('01_SUPPLY_CHAIN_PROFILE'!B50,3)="Gap","Applicable",IF('01_SUPPLY_CHAIN_PROFILE'!B50="Needs assessment","Needs assessment","Not applicable")))</f>
        <v/>
      </c>
      <c r="E12" s="6" t="inlineStr">
        <is>
          <t>Provider and in-scope third party specify necessary information, capabilities, technical access and other assistance in writing, including supplied AI models.</t>
        </is>
      </c>
      <c r="F12" s="6" t="inlineStr">
        <is>
          <t>05_SUPPLIER_HANDOFF_LOG supplier agreements</t>
        </is>
      </c>
      <c r="G12" s="46" t="str"/>
      <c r="H12" s="72" t="str"/>
      <c r="I12" s="46" t="inlineStr">
        <is>
          <t>Not started</t>
        </is>
      </c>
      <c r="J12" s="46" t="str"/>
      <c r="K12" s="16">
        <f>IF(LEFT(D12,14)="Not applicable","N/A",IF(D12="Needs assessment","Needs assessment",IF(J12="","Missing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</f>
        <v/>
      </c>
      <c r="L12" s="46" t="str"/>
      <c r="M12" s="72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SC-25-FOSS</t>
        </is>
      </c>
      <c r="B13" s="6" t="inlineStr">
        <is>
          <t>Art. 25(4) exception</t>
        </is>
      </c>
      <c r="C13" s="6" t="inlineStr">
        <is>
          <t>Conditional FOSS boundary</t>
        </is>
      </c>
      <c r="D13" s="16">
        <f>IF('01_SUPPLY_CHAIN_PROFILE'!C32="Yes","Applicable — verify exception boundaries",IF('01_SUPPLY_CHAIN_PROFILE'!C32="No","Not applicable","Needs assessment"))</f>
        <v/>
      </c>
      <c r="E13" s="6" t="inlineStr">
        <is>
          <t>Use the FOSS exception only for publicly accessible tools/services/processes/components other than GPAI models; do not extend it to GPAI models.</t>
        </is>
      </c>
      <c r="F13" s="6" t="inlineStr">
        <is>
          <t>Licence/public-access/GPAI classification evidence</t>
        </is>
      </c>
      <c r="G13" s="46" t="str"/>
      <c r="H13" s="72" t="str"/>
      <c r="I13" s="46" t="inlineStr">
        <is>
          <t>Not started</t>
        </is>
      </c>
      <c r="J13" s="46" t="str"/>
      <c r="K13" s="16">
        <f>IF(LEFT(D13,14)="Not applicable","N/A",IF(D13="Needs assessment","Needs assessment",IF(J13="","Missing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</f>
        <v/>
      </c>
      <c r="L13" s="46" t="str"/>
      <c r="M13" s="72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SC-25-IP</t>
        </is>
      </c>
      <c r="B14" s="6" t="inlineStr">
        <is>
          <t>Art. 25(5) + Union/national law</t>
        </is>
      </c>
      <c r="C14" s="6" t="inlineStr">
        <is>
          <t>IP/confidentiality interface</t>
        </is>
      </c>
      <c r="D14" s="16">
        <f>"Applicable"</f>
        <v/>
      </c>
      <c r="E14" s="6" t="inlineStr">
        <is>
          <t>Protect IP, confidential business information and trade secrets while preserving legally required handoff/cooperation.</t>
        </is>
      </c>
      <c r="F14" s="6" t="inlineStr">
        <is>
          <t>Confidentiality/IP protocol; controlled technical access</t>
        </is>
      </c>
      <c r="G14" s="46" t="str"/>
      <c r="H14" s="72" t="str"/>
      <c r="I14" s="46" t="inlineStr">
        <is>
          <t>Not started</t>
        </is>
      </c>
      <c r="J14" s="46" t="str"/>
      <c r="K14" s="16">
        <f>IF(LEFT(D14,14)="Not applicable","N/A",IF(D14="Needs assessment","Needs assessment",IF(J14="","Missing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</f>
        <v/>
      </c>
      <c r="L14" s="46" t="str"/>
      <c r="M14" s="72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SC-NC-01</t>
        </is>
      </c>
      <c r="B15" s="6" t="inlineStr">
        <is>
          <t>Arts. 23(2), 24(2)/(4), 79</t>
        </is>
      </c>
      <c r="C15" s="6" t="inlineStr">
        <is>
          <t>Non-conformity gate</t>
        </is>
      </c>
      <c r="D15" s="16">
        <f>"Applicable"</f>
        <v/>
      </c>
      <c r="E15" s="6" t="inlineStr">
        <is>
          <t>Stop placement/availability when required and route risk/non-conformity to provider/importer/AR/authority plus corrective/withdrawal/recall actions as applicable.</t>
        </is>
      </c>
      <c r="F15" s="6" t="inlineStr">
        <is>
          <t>Event log; stop/recall evidence; notifications</t>
        </is>
      </c>
      <c r="G15" s="46" t="str"/>
      <c r="H15" s="72" t="str"/>
      <c r="I15" s="46" t="inlineStr">
        <is>
          <t>Not started</t>
        </is>
      </c>
      <c r="J15" s="46" t="str"/>
      <c r="K15" s="16">
        <f>IF(LEFT(D15,14)="Not applicable","N/A",IF(D15="Needs assessment","Needs assessment",IF(J15="","Missing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</f>
        <v/>
      </c>
      <c r="L15" s="46" t="str"/>
      <c r="M15" s="72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SC-AUTH-01</t>
        </is>
      </c>
      <c r="B16" s="6" t="inlineStr">
        <is>
          <t>Arts. 22, 23(6)-(7), 24(5)-(6)</t>
        </is>
      </c>
      <c r="C16" s="6" t="inlineStr">
        <is>
          <t>Authority cooperation</t>
        </is>
      </c>
      <c r="D16" s="16">
        <f>"Applicable"</f>
        <v/>
      </c>
      <c r="E16" s="6" t="inlineStr">
        <is>
          <t>Assign and evidence competent-authority information/document and cooperation routes.</t>
        </is>
      </c>
      <c r="F16" s="6" t="inlineStr">
        <is>
          <t>Authority request procedure; response records</t>
        </is>
      </c>
      <c r="G16" s="46" t="str"/>
      <c r="H16" s="72" t="str"/>
      <c r="I16" s="46" t="inlineStr">
        <is>
          <t>Not started</t>
        </is>
      </c>
      <c r="J16" s="46" t="str"/>
      <c r="K16" s="16">
        <f>IF(LEFT(D16,14)="Not applicable","N/A",IF(D16="Needs assessment","Needs assessment",IF(J16="","Missing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</f>
        <v/>
      </c>
      <c r="L16" s="46" t="str"/>
      <c r="M16" s="72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SC-GOV-01</t>
        </is>
      </c>
      <c r="B17" s="6" t="inlineStr">
        <is>
          <t>Change/evidence assurance</t>
        </is>
      </c>
      <c r="C17" s="6" t="inlineStr">
        <is>
          <t>Assurance control</t>
        </is>
      </c>
      <c r="D17" s="16">
        <f>"Applicable"</f>
        <v/>
      </c>
      <c r="E17" s="6" t="inlineStr">
        <is>
          <t>Reassess roles after branding, intended-purpose, model/component, product integration or material system changes and require current evidence.</t>
        </is>
      </c>
      <c r="F17" s="6" t="inlineStr">
        <is>
          <t>Change triggers; supplier inventory; exact linked evidence</t>
        </is>
      </c>
      <c r="G17" s="46" t="str"/>
      <c r="H17" s="72" t="str"/>
      <c r="I17" s="46" t="inlineStr">
        <is>
          <t>Not started</t>
        </is>
      </c>
      <c r="J17" s="46" t="str"/>
      <c r="K17" s="16">
        <f>IF(LEFT(D17,14)="Not applicable","N/A",IF(D17="Needs assessment","Needs assessment",IF(J17="","Missing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mismatched"))))</f>
        <v/>
      </c>
      <c r="L17" s="46" t="str"/>
      <c r="M17" s="72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M17"/>
  <mergeCells count="2">
    <mergeCell ref="A2:M2"/>
    <mergeCell ref="A1:M1"/>
  </mergeCells>
  <conditionalFormatting sqref="K5:K17">
    <cfRule type="expression" priority="1" dxfId="0">
      <formula>K5="Current evidence"</formula>
    </cfRule>
    <cfRule type="expression" priority="2" dxfId="1">
      <formula>AND(LEFT(D5,14)&lt;&gt;"Not applicable",K5&lt;&gt;"Current evidence")</formula>
    </cfRule>
  </conditionalFormatting>
  <dataValidations count="1">
    <dataValidation sqref="I5:I17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9" customWidth="1" style="70" min="2" max="2"/>
    <col width="26" customWidth="1" style="70" min="3" max="3"/>
    <col width="51" customWidth="1" style="70" min="4" max="4"/>
    <col width="33" customWidth="1" style="70" min="5" max="5"/>
    <col width="19" customWidth="1" style="70" min="6" max="6"/>
    <col width="18" customWidth="1" style="70" min="7" max="7"/>
    <col width="20" customWidth="1" style="70" min="8" max="8"/>
    <col width="22" customWidth="1" style="70" min="9" max="9"/>
    <col width="29" customWidth="1" style="70" min="10" max="10"/>
    <col width="18" customWidth="1" style="70" min="11" max="11"/>
  </cols>
  <sheetData>
    <row r="1" ht="35" customHeight="1" s="70">
      <c r="A1" s="15" t="inlineStr">
        <is>
          <t>Importer &amp; Distributor Statutory Due-Diligence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Exact Article 23 and 24 duties. Provider QMS is not a standalone importer verification item; distributor Article 24(1) checks only the provider/importer duties expressly referenced.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IMPORTER OBLIGATIONS — ARTICLE 23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Item ID</t>
        </is>
      </c>
      <c r="B4" s="40" t="inlineStr">
        <is>
          <t>Legal basis</t>
        </is>
      </c>
      <c r="C4" s="40" t="inlineStr">
        <is>
          <t>Applicability</t>
        </is>
      </c>
      <c r="D4" s="40" t="inlineStr">
        <is>
          <t>Requirement / verification</t>
        </is>
      </c>
      <c r="E4" s="40" t="inlineStr">
        <is>
          <t>Evidence / controlled reference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IMP-23-1A</t>
        </is>
      </c>
      <c r="B5" s="6" t="inlineStr">
        <is>
          <t>Art. 23(1)(a)</t>
        </is>
      </c>
      <c r="C5" s="16">
        <f>IF('01_SUPPLY_CHAIN_PROFILE'!B46="Applicable — importer","Applicable",IF(LEFT('01_SUPPLY_CHAIN_PROFILE'!B46,14)="Not applicable","Not applicable","Needs assessment"))</f>
        <v/>
      </c>
      <c r="D5" s="6" t="inlineStr">
        <is>
          <t>Verify relevant Article 43 conformity assessment was carried out by provider.</t>
        </is>
      </c>
      <c r="E5" s="46" t="str"/>
      <c r="F5" s="46" t="str"/>
      <c r="G5" s="46" t="inlineStr">
        <is>
          <t>Not started</t>
        </is>
      </c>
      <c r="H5" s="46" t="str"/>
      <c r="I5" s="16">
        <f>IF(C5="Not applicable","N/A",IF(C5="Needs assessment","Needs assessment",IF(H5="","Missing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mismatched"))))</f>
        <v/>
      </c>
      <c r="J5" s="46" t="str"/>
      <c r="K5" s="72" t="str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IMP-23-1B</t>
        </is>
      </c>
      <c r="B6" s="6" t="inlineStr">
        <is>
          <t>Art. 23(1)(b)</t>
        </is>
      </c>
      <c r="C6" s="16">
        <f>IF('01_SUPPLY_CHAIN_PROFILE'!B46="Applicable — importer","Applicable",IF(LEFT('01_SUPPLY_CHAIN_PROFILE'!B46,14)="Not applicable","Not applicable","Needs assessment"))</f>
        <v/>
      </c>
      <c r="D6" s="6" t="inlineStr">
        <is>
          <t>Verify provider drew up Article 11 / Annex IV technical documentation.</t>
        </is>
      </c>
      <c r="E6" s="46" t="str"/>
      <c r="F6" s="46" t="str"/>
      <c r="G6" s="46" t="inlineStr">
        <is>
          <t>Not started</t>
        </is>
      </c>
      <c r="H6" s="46" t="str"/>
      <c r="I6" s="16">
        <f>IF(C6="Not applicable","N/A",IF(C6="Needs assessment","Needs assessment",IF(H6="","Missing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mismatched"))))</f>
        <v/>
      </c>
      <c r="J6" s="46" t="str"/>
      <c r="K6" s="72" t="str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IMP-23-1C</t>
        </is>
      </c>
      <c r="B7" s="6" t="inlineStr">
        <is>
          <t>Art. 23(1)(c)</t>
        </is>
      </c>
      <c r="C7" s="16">
        <f>IF('01_SUPPLY_CHAIN_PROFILE'!B46="Applicable — importer","Applicable",IF(LEFT('01_SUPPLY_CHAIN_PROFILE'!B46,14)="Not applicable","Not applicable","Needs assessment"))</f>
        <v/>
      </c>
      <c r="D7" s="6" t="inlineStr">
        <is>
          <t>Verify CE marking, EU declaration of conformity and instructions for use.</t>
        </is>
      </c>
      <c r="E7" s="46" t="str"/>
      <c r="F7" s="46" t="str"/>
      <c r="G7" s="46" t="inlineStr">
        <is>
          <t>Not started</t>
        </is>
      </c>
      <c r="H7" s="46" t="str"/>
      <c r="I7" s="16">
        <f>IF(C7="Not applicable","N/A",IF(C7="Needs assessment","Needs assessment",IF(H7="","Missing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mismatched"))))</f>
        <v/>
      </c>
      <c r="J7" s="46" t="str"/>
      <c r="K7" s="72" t="str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IMP-23-1D</t>
        </is>
      </c>
      <c r="B8" s="6" t="inlineStr">
        <is>
          <t>Art. 23(1)(d)</t>
        </is>
      </c>
      <c r="C8" s="16">
        <f>IF('01_SUPPLY_CHAIN_PROFILE'!B46="Applicable — importer","Applicable",IF(LEFT('01_SUPPLY_CHAIN_PROFILE'!B46,14)="Not applicable","Not applicable","Needs assessment"))</f>
        <v/>
      </c>
      <c r="D8" s="6" t="inlineStr">
        <is>
          <t>Verify provider appointed Article 22(1) authorised representative where required.</t>
        </is>
      </c>
      <c r="E8" s="46" t="str"/>
      <c r="F8" s="46" t="str"/>
      <c r="G8" s="46" t="inlineStr">
        <is>
          <t>Not started</t>
        </is>
      </c>
      <c r="H8" s="46" t="str"/>
      <c r="I8" s="16">
        <f>IF(C8="Not applicable","N/A",IF(C8="Needs assessment","Needs assessment",IF(H8="","Missing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mismatched"))))</f>
        <v/>
      </c>
      <c r="J8" s="46" t="str"/>
      <c r="K8" s="72" t="str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IMP-23-2A</t>
        </is>
      </c>
      <c r="B9" s="6" t="inlineStr">
        <is>
          <t>Art. 23(2)</t>
        </is>
      </c>
      <c r="C9" s="16">
        <f>IF('01_SUPPLY_CHAIN_PROFILE'!B46="Applicable — importer","Applicable",IF(LEFT('01_SUPPLY_CHAIN_PROFILE'!B46,14)="Not applicable","Not applicable","Needs assessment"))</f>
        <v/>
      </c>
      <c r="D9" s="6" t="inlineStr">
        <is>
          <t>If non-conforming, falsified or accompanied by falsified documentation, do not place on market until conformity is restored.</t>
        </is>
      </c>
      <c r="E9" s="46" t="str"/>
      <c r="F9" s="46" t="str"/>
      <c r="G9" s="46" t="inlineStr">
        <is>
          <t>Not started</t>
        </is>
      </c>
      <c r="H9" s="46" t="str"/>
      <c r="I9" s="16">
        <f>IF(C9="Not applicable","N/A",IF(C9="Needs assessment","Needs assessment",IF(H9="","Missing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mismatched"))))</f>
        <v/>
      </c>
      <c r="J9" s="46" t="str"/>
      <c r="K9" s="72" t="str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IMP-23-2B</t>
        </is>
      </c>
      <c r="B10" s="6" t="inlineStr">
        <is>
          <t>Art. 23(2)</t>
        </is>
      </c>
      <c r="C10" s="16">
        <f>IF('01_SUPPLY_CHAIN_PROFILE'!B46="Applicable — importer","Applicable",IF(LEFT('01_SUPPLY_CHAIN_PROFILE'!B46,14)="Not applicable","Not applicable","Needs assessment"))</f>
        <v/>
      </c>
      <c r="D10" s="6" t="inlineStr">
        <is>
          <t>If the system presents Article 79(1) risk, inform provider, authorised representative and market-surveillance authorities.</t>
        </is>
      </c>
      <c r="E10" s="46" t="str"/>
      <c r="F10" s="46" t="str"/>
      <c r="G10" s="46" t="inlineStr">
        <is>
          <t>Not started</t>
        </is>
      </c>
      <c r="H10" s="46" t="str"/>
      <c r="I10" s="16">
        <f>IF(C10="Not applicable","N/A",IF(C10="Needs assessment","Needs assessment",IF(H10="","Missing evidence",IF(COUNTIFS('06_EVIDENCE_REGISTER'!$A:$A,H10,'06_EVIDENCE_REGISTER'!$B:$B,A10,'06_EVIDENCE_REGISTER'!$K:$K,"Current")-COUNTIFS('06_EVIDENCE_REGISTER'!$A:$A,H10,'06_EVIDENCE_REGISTER'!$B:$B,A10,'06_EVIDENCE_REGISTER'!$K:$K,"Current",'06_EVIDENCE_REGISTER'!$I:$I,"&lt;"&amp;TODAY(),'06_EVIDENCE_REGISTER'!$I:$I,"&lt;&gt;")&gt;0,"Current evidence","Missing / stale / mismatched"))))</f>
        <v/>
      </c>
      <c r="J10" s="46" t="str"/>
      <c r="K10" s="72" t="str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IMP-23-3</t>
        </is>
      </c>
      <c r="B11" s="6" t="inlineStr">
        <is>
          <t>Art. 23(3)</t>
        </is>
      </c>
      <c r="C11" s="16">
        <f>IF('01_SUPPLY_CHAIN_PROFILE'!B46="Applicable — importer","Applicable",IF(LEFT('01_SUPPLY_CHAIN_PROFILE'!B46,14)="Not applicable","Not applicable","Needs assessment"))</f>
        <v/>
      </c>
      <c r="D11" s="6" t="inlineStr">
        <is>
          <t>Importer identity/trade name/trademark/contact address is indicated on system and packaging/accompanying documentation where applicable.</t>
        </is>
      </c>
      <c r="E11" s="46" t="str"/>
      <c r="F11" s="46" t="str"/>
      <c r="G11" s="46" t="inlineStr">
        <is>
          <t>Not started</t>
        </is>
      </c>
      <c r="H11" s="46" t="str"/>
      <c r="I11" s="16">
        <f>IF(C11="Not applicable","N/A",IF(C11="Needs assessment","Needs assessment",IF(H11="","Missing evidence",IF(COUNTIFS('06_EVIDENCE_REGISTER'!$A:$A,H11,'06_EVIDENCE_REGISTER'!$B:$B,A11,'06_EVIDENCE_REGISTER'!$K:$K,"Current")-COUNTIFS('06_EVIDENCE_REGISTER'!$A:$A,H11,'06_EVIDENCE_REGISTER'!$B:$B,A11,'06_EVIDENCE_REGISTER'!$K:$K,"Current",'06_EVIDENCE_REGISTER'!$I:$I,"&lt;"&amp;TODAY(),'06_EVIDENCE_REGISTER'!$I:$I,"&lt;&gt;")&gt;0,"Current evidence","Missing / stale / mismatched"))))</f>
        <v/>
      </c>
      <c r="J11" s="46" t="str"/>
      <c r="K11" s="72" t="str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IMP-23-4</t>
        </is>
      </c>
      <c r="B12" s="6" t="inlineStr">
        <is>
          <t>Art. 23(4)</t>
        </is>
      </c>
      <c r="C12" s="16">
        <f>IF('01_SUPPLY_CHAIN_PROFILE'!B46="Applicable — importer","Applicable",IF(LEFT('01_SUPPLY_CHAIN_PROFILE'!B46,14)="Not applicable","Not applicable","Needs assessment"))</f>
        <v/>
      </c>
      <c r="D12" s="6" t="inlineStr">
        <is>
          <t>Storage/transport conditions under importer responsibility do not jeopardise Section 2 compliance.</t>
        </is>
      </c>
      <c r="E12" s="46" t="str"/>
      <c r="F12" s="46" t="str"/>
      <c r="G12" s="46" t="inlineStr">
        <is>
          <t>Not started</t>
        </is>
      </c>
      <c r="H12" s="46" t="str"/>
      <c r="I12" s="16">
        <f>IF(C12="Not applicable","N/A",IF(C12="Needs assessment","Needs assessment",IF(H12="","Missing evidence",IF(COUNTIFS('06_EVIDENCE_REGISTER'!$A:$A,H12,'06_EVIDENCE_REGISTER'!$B:$B,A12,'06_EVIDENCE_REGISTER'!$K:$K,"Current")-COUNTIFS('06_EVIDENCE_REGISTER'!$A:$A,H12,'06_EVIDENCE_REGISTER'!$B:$B,A12,'06_EVIDENCE_REGISTER'!$K:$K,"Current",'06_EVIDENCE_REGISTER'!$I:$I,"&lt;"&amp;TODAY(),'06_EVIDENCE_REGISTER'!$I:$I,"&lt;&gt;")&gt;0,"Current evidence","Missing / stale / mismatched"))))</f>
        <v/>
      </c>
      <c r="J12" s="46" t="str"/>
      <c r="K12" s="72" t="str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IMP-23-5</t>
        </is>
      </c>
      <c r="B13" s="6" t="inlineStr">
        <is>
          <t>Art. 23(5)</t>
        </is>
      </c>
      <c r="C13" s="16">
        <f>IF('01_SUPPLY_CHAIN_PROFILE'!B46="Applicable — importer","Applicable",IF(LEFT('01_SUPPLY_CHAIN_PROFILE'!B46,14)="Not applicable","Not applicable","Needs assessment"))</f>
        <v/>
      </c>
      <c r="D13" s="6" t="inlineStr">
        <is>
          <t>Keep notified-body certificate where applicable, instructions and EU declaration for 10 years after placement/putting into service.</t>
        </is>
      </c>
      <c r="E13" s="46" t="str"/>
      <c r="F13" s="46" t="str"/>
      <c r="G13" s="46" t="inlineStr">
        <is>
          <t>Not started</t>
        </is>
      </c>
      <c r="H13" s="46" t="str"/>
      <c r="I13" s="16">
        <f>IF(C13="Not applicable","N/A",IF(C13="Needs assessment","Needs assessment",IF(H13="","Missing evidence",IF(COUNTIFS('06_EVIDENCE_REGISTER'!$A:$A,H13,'06_EVIDENCE_REGISTER'!$B:$B,A13,'06_EVIDENCE_REGISTER'!$K:$K,"Current")-COUNTIFS('06_EVIDENCE_REGISTER'!$A:$A,H13,'06_EVIDENCE_REGISTER'!$B:$B,A13,'06_EVIDENCE_REGISTER'!$K:$K,"Current",'06_EVIDENCE_REGISTER'!$I:$I,"&lt;"&amp;TODAY(),'06_EVIDENCE_REGISTER'!$I:$I,"&lt;&gt;")&gt;0,"Current evidence","Missing / stale / mismatched"))))</f>
        <v/>
      </c>
      <c r="J13" s="46" t="str"/>
      <c r="K13" s="72" t="str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IMP-23-6</t>
        </is>
      </c>
      <c r="B14" s="6" t="inlineStr">
        <is>
          <t>Art. 23(6)</t>
        </is>
      </c>
      <c r="C14" s="16">
        <f>IF('01_SUPPLY_CHAIN_PROFILE'!B46="Applicable — importer","Applicable",IF(LEFT('01_SUPPLY_CHAIN_PROFILE'!B46,14)="Not applicable","Not applicable","Needs assessment"))</f>
        <v/>
      </c>
      <c r="D14" s="6" t="inlineStr">
        <is>
          <t>Provide authorities necessary information/documents on reasoned request and ensure technical documentation can be made available.</t>
        </is>
      </c>
      <c r="E14" s="46" t="str"/>
      <c r="F14" s="46" t="str"/>
      <c r="G14" s="46" t="inlineStr">
        <is>
          <t>Not started</t>
        </is>
      </c>
      <c r="H14" s="46" t="str"/>
      <c r="I14" s="16">
        <f>IF(C14="Not applicable","N/A",IF(C14="Needs assessment","Needs assessment",IF(H14="","Missing evidence",IF(COUNTIFS('06_EVIDENCE_REGISTER'!$A:$A,H14,'06_EVIDENCE_REGISTER'!$B:$B,A14,'06_EVIDENCE_REGISTER'!$K:$K,"Current")-COUNTIFS('06_EVIDENCE_REGISTER'!$A:$A,H14,'06_EVIDENCE_REGISTER'!$B:$B,A14,'06_EVIDENCE_REGISTER'!$K:$K,"Current",'06_EVIDENCE_REGISTER'!$I:$I,"&lt;"&amp;TODAY(),'06_EVIDENCE_REGISTER'!$I:$I,"&lt;&gt;")&gt;0,"Current evidence","Missing / stale / mismatched"))))</f>
        <v/>
      </c>
      <c r="J14" s="46" t="str"/>
      <c r="K14" s="72" t="str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IMP-23-7</t>
        </is>
      </c>
      <c r="B15" s="6" t="inlineStr">
        <is>
          <t>Art. 23(7)</t>
        </is>
      </c>
      <c r="C15" s="16">
        <f>IF('01_SUPPLY_CHAIN_PROFILE'!B46="Applicable — importer","Applicable",IF(LEFT('01_SUPPLY_CHAIN_PROFILE'!B46,14)="Not applicable","Not applicable","Needs assessment"))</f>
        <v/>
      </c>
      <c r="D15" s="6" t="inlineStr">
        <is>
          <t>Cooperate with relevant competent authorities, particularly to reduce/mitigate system risks.</t>
        </is>
      </c>
      <c r="E15" s="46" t="str"/>
      <c r="F15" s="46" t="str"/>
      <c r="G15" s="46" t="inlineStr">
        <is>
          <t>Not started</t>
        </is>
      </c>
      <c r="H15" s="46" t="str"/>
      <c r="I15" s="16">
        <f>IF(C15="Not applicable","N/A",IF(C15="Needs assessment","Needs assessment",IF(H15="","Missing evidence",IF(COUNTIFS('06_EVIDENCE_REGISTER'!$A:$A,H15,'06_EVIDENCE_REGISTER'!$B:$B,A15,'06_EVIDENCE_REGISTER'!$K:$K,"Current")-COUNTIFS('06_EVIDENCE_REGISTER'!$A:$A,H15,'06_EVIDENCE_REGISTER'!$B:$B,A15,'06_EVIDENCE_REGISTER'!$K:$K,"Current",'06_EVIDENCE_REGISTER'!$I:$I,"&lt;"&amp;TODAY(),'06_EVIDENCE_REGISTER'!$I:$I,"&lt;&gt;")&gt;0,"Current evidence","Missing / stale / mismatched"))))</f>
        <v/>
      </c>
      <c r="J15" s="46" t="str"/>
      <c r="K15" s="72" t="str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 ht="23" customHeight="1" s="70">
      <c r="A18" s="33" t="inlineStr">
        <is>
          <t>B — DISTRIBUTOR OBLIGATIONS — ARTICLE 24</t>
        </is>
      </c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 ht="31" customHeight="1" s="70">
      <c r="A19" s="40" t="inlineStr">
        <is>
          <t>Item ID</t>
        </is>
      </c>
      <c r="B19" s="40" t="inlineStr">
        <is>
          <t>Legal basis</t>
        </is>
      </c>
      <c r="C19" s="40" t="inlineStr">
        <is>
          <t>Applicability</t>
        </is>
      </c>
      <c r="D19" s="40" t="inlineStr">
        <is>
          <t>Requirement / verification</t>
        </is>
      </c>
      <c r="E19" s="40" t="inlineStr">
        <is>
          <t>Evidence / controlled reference</t>
        </is>
      </c>
      <c r="F19" s="40" t="inlineStr">
        <is>
          <t>Owner</t>
        </is>
      </c>
      <c r="G19" s="40" t="inlineStr">
        <is>
          <t>Status</t>
        </is>
      </c>
      <c r="H19" s="40" t="inlineStr">
        <is>
          <t>Evidence ID</t>
        </is>
      </c>
      <c r="I19" s="40" t="inlineStr">
        <is>
          <t>Evidence state</t>
        </is>
      </c>
      <c r="J19" s="40" t="inlineStr">
        <is>
          <t>Gap / next action</t>
        </is>
      </c>
      <c r="K19" s="40" t="inlineStr">
        <is>
          <t>Last reviewed</t>
        </is>
      </c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DIST-24-1A</t>
        </is>
      </c>
      <c r="B20" s="6" t="inlineStr">
        <is>
          <t>Art. 24(1)</t>
        </is>
      </c>
      <c r="C20" s="16">
        <f>IF('01_SUPPLY_CHAIN_PROFILE'!B47="Applicable — distributor","Applicable",IF(LEFT('01_SUPPLY_CHAIN_PROFILE'!B47,14)="Not applicable","Not applicable","Needs assessment"))</f>
        <v/>
      </c>
      <c r="D20" s="6" t="inlineStr">
        <is>
          <t>Before market availability, verify required CE marking.</t>
        </is>
      </c>
      <c r="E20" s="46" t="str"/>
      <c r="F20" s="46" t="str"/>
      <c r="G20" s="46" t="inlineStr">
        <is>
          <t>Not started</t>
        </is>
      </c>
      <c r="H20" s="46" t="str"/>
      <c r="I20" s="16">
        <f>IF(C20="Not applicable","N/A",IF(C20="Needs assessment","Needs assessment",IF(H20="","Missing evidence",IF(COUNTIFS('06_EVIDENCE_REGISTER'!$A:$A,H20,'06_EVIDENCE_REGISTER'!$B:$B,A20,'06_EVIDENCE_REGISTER'!$K:$K,"Current")-COUNTIFS('06_EVIDENCE_REGISTER'!$A:$A,H20,'06_EVIDENCE_REGISTER'!$B:$B,A20,'06_EVIDENCE_REGISTER'!$K:$K,"Current",'06_EVIDENCE_REGISTER'!$I:$I,"&lt;"&amp;TODAY(),'06_EVIDENCE_REGISTER'!$I:$I,"&lt;&gt;")&gt;0,"Current evidence","Missing / stale / mismatched"))))</f>
        <v/>
      </c>
      <c r="J20" s="46" t="str"/>
      <c r="K20" s="72" t="str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DIST-24-1B</t>
        </is>
      </c>
      <c r="B21" s="6" t="inlineStr">
        <is>
          <t>Art. 24(1)</t>
        </is>
      </c>
      <c r="C21" s="16">
        <f>IF('01_SUPPLY_CHAIN_PROFILE'!B47="Applicable — distributor","Applicable",IF(LEFT('01_SUPPLY_CHAIN_PROFILE'!B47,14)="Not applicable","Not applicable","Needs assessment"))</f>
        <v/>
      </c>
      <c r="D21" s="6" t="inlineStr">
        <is>
          <t>Verify copy of Article 47 EU declaration of conformity accompanies system.</t>
        </is>
      </c>
      <c r="E21" s="46" t="str"/>
      <c r="F21" s="46" t="str"/>
      <c r="G21" s="46" t="inlineStr">
        <is>
          <t>Not started</t>
        </is>
      </c>
      <c r="H21" s="46" t="str"/>
      <c r="I21" s="16">
        <f>IF(C21="Not applicable","N/A",IF(C21="Needs assessment","Needs assessment",IF(H21="","Missing evidence",IF(COUNTIFS('06_EVIDENCE_REGISTER'!$A:$A,H21,'06_EVIDENCE_REGISTER'!$B:$B,A21,'06_EVIDENCE_REGISTER'!$K:$K,"Current")-COUNTIFS('06_EVIDENCE_REGISTER'!$A:$A,H21,'06_EVIDENCE_REGISTER'!$B:$B,A21,'06_EVIDENCE_REGISTER'!$K:$K,"Current",'06_EVIDENCE_REGISTER'!$I:$I,"&lt;"&amp;TODAY(),'06_EVIDENCE_REGISTER'!$I:$I,"&lt;&gt;")&gt;0,"Current evidence","Missing / stale / mismatched"))))</f>
        <v/>
      </c>
      <c r="J21" s="46" t="str"/>
      <c r="K21" s="72" t="str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DIST-24-1C</t>
        </is>
      </c>
      <c r="B22" s="6" t="inlineStr">
        <is>
          <t>Art. 24(1)</t>
        </is>
      </c>
      <c r="C22" s="16">
        <f>IF('01_SUPPLY_CHAIN_PROFILE'!B47="Applicable — distributor","Applicable",IF(LEFT('01_SUPPLY_CHAIN_PROFILE'!B47,14)="Not applicable","Not applicable","Needs assessment"))</f>
        <v/>
      </c>
      <c r="D22" s="6" t="inlineStr">
        <is>
          <t>Verify instructions for use accompany system.</t>
        </is>
      </c>
      <c r="E22" s="46" t="str"/>
      <c r="F22" s="46" t="str"/>
      <c r="G22" s="46" t="inlineStr">
        <is>
          <t>Not started</t>
        </is>
      </c>
      <c r="H22" s="46" t="str"/>
      <c r="I22" s="16">
        <f>IF(C22="Not applicable","N/A",IF(C22="Needs assessment","Needs assessment",IF(H22="","Missing evidence",IF(COUNTIFS('06_EVIDENCE_REGISTER'!$A:$A,H22,'06_EVIDENCE_REGISTER'!$B:$B,A22,'06_EVIDENCE_REGISTER'!$K:$K,"Current")-COUNTIFS('06_EVIDENCE_REGISTER'!$A:$A,H22,'06_EVIDENCE_REGISTER'!$B:$B,A22,'06_EVIDENCE_REGISTER'!$K:$K,"Current",'06_EVIDENCE_REGISTER'!$I:$I,"&lt;"&amp;TODAY(),'06_EVIDENCE_REGISTER'!$I:$I,"&lt;&gt;")&gt;0,"Current evidence","Missing / stale / mismatched"))))</f>
        <v/>
      </c>
      <c r="J22" s="46" t="str"/>
      <c r="K22" s="72" t="str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DIST-24-1D</t>
        </is>
      </c>
      <c r="B23" s="6" t="inlineStr">
        <is>
          <t>Art. 24(1)</t>
        </is>
      </c>
      <c r="C23" s="16">
        <f>IF('01_SUPPLY_CHAIN_PROFILE'!B47="Applicable — distributor","Applicable",IF(LEFT('01_SUPPLY_CHAIN_PROFILE'!B47,14)="Not applicable","Not applicable","Needs assessment"))</f>
        <v/>
      </c>
      <c r="D23" s="6" t="inlineStr">
        <is>
          <t>Verify provider complied with Article 16(b) provider identification.</t>
        </is>
      </c>
      <c r="E23" s="46" t="str"/>
      <c r="F23" s="46" t="str"/>
      <c r="G23" s="46" t="inlineStr">
        <is>
          <t>Not started</t>
        </is>
      </c>
      <c r="H23" s="46" t="str"/>
      <c r="I23" s="16">
        <f>IF(C23="Not applicable","N/A",IF(C23="Needs assessment","Needs assessment",IF(H23="","Missing evidence",IF(COUNTIFS('06_EVIDENCE_REGISTER'!$A:$A,H23,'06_EVIDENCE_REGISTER'!$B:$B,A23,'06_EVIDENCE_REGISTER'!$K:$K,"Current")-COUNTIFS('06_EVIDENCE_REGISTER'!$A:$A,H23,'06_EVIDENCE_REGISTER'!$B:$B,A23,'06_EVIDENCE_REGISTER'!$K:$K,"Current",'06_EVIDENCE_REGISTER'!$I:$I,"&lt;"&amp;TODAY(),'06_EVIDENCE_REGISTER'!$I:$I,"&lt;&gt;")&gt;0,"Current evidence","Missing / stale / mismatched"))))</f>
        <v/>
      </c>
      <c r="J23" s="46" t="str"/>
      <c r="K23" s="72" t="str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DIST-24-1E</t>
        </is>
      </c>
      <c r="B24" s="6" t="inlineStr">
        <is>
          <t>Art. 24(1)</t>
        </is>
      </c>
      <c r="C24" s="16">
        <f>IF('01_SUPPLY_CHAIN_PROFILE'!B47="Applicable — distributor","Applicable",IF(LEFT('01_SUPPLY_CHAIN_PROFILE'!B47,14)="Not applicable","Not applicable","Needs assessment"))</f>
        <v/>
      </c>
      <c r="D24" s="6" t="inlineStr">
        <is>
          <t>Verify provider complied with Article 16(c) QMS obligation.</t>
        </is>
      </c>
      <c r="E24" s="46" t="str"/>
      <c r="F24" s="46" t="str"/>
      <c r="G24" s="46" t="inlineStr">
        <is>
          <t>Not started</t>
        </is>
      </c>
      <c r="H24" s="46" t="str"/>
      <c r="I24" s="16">
        <f>IF(C24="Not applicable","N/A",IF(C24="Needs assessment","Needs assessment",IF(H24="","Missing evidence",IF(COUNTIFS('06_EVIDENCE_REGISTER'!$A:$A,H24,'06_EVIDENCE_REGISTER'!$B:$B,A24,'06_EVIDENCE_REGISTER'!$K:$K,"Current")-COUNTIFS('06_EVIDENCE_REGISTER'!$A:$A,H24,'06_EVIDENCE_REGISTER'!$B:$B,A24,'06_EVIDENCE_REGISTER'!$K:$K,"Current",'06_EVIDENCE_REGISTER'!$I:$I,"&lt;"&amp;TODAY(),'06_EVIDENCE_REGISTER'!$I:$I,"&lt;&gt;")&gt;0,"Current evidence","Missing / stale / mismatched"))))</f>
        <v/>
      </c>
      <c r="J24" s="46" t="str"/>
      <c r="K24" s="72" t="str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DIST-24-1F</t>
        </is>
      </c>
      <c r="B25" s="6" t="inlineStr">
        <is>
          <t>Art. 24(1)</t>
        </is>
      </c>
      <c r="C25" s="16">
        <f>IF('01_SUPPLY_CHAIN_PROFILE'!B47="Applicable — distributor","Applicable",IF(LEFT('01_SUPPLY_CHAIN_PROFILE'!B47,14)="Not applicable","Not applicable","Needs assessment"))</f>
        <v/>
      </c>
      <c r="D25" s="6" t="inlineStr">
        <is>
          <t>Verify importer complied with Article 23(3) importer identification, where applicable.</t>
        </is>
      </c>
      <c r="E25" s="46" t="str"/>
      <c r="F25" s="46" t="str"/>
      <c r="G25" s="46" t="inlineStr">
        <is>
          <t>Not started</t>
        </is>
      </c>
      <c r="H25" s="46" t="str"/>
      <c r="I25" s="16">
        <f>IF(C25="Not applicable","N/A",IF(C25="Needs assessment","Needs assessment",IF(H25="","Missing evidence",IF(COUNTIFS('06_EVIDENCE_REGISTER'!$A:$A,H25,'06_EVIDENCE_REGISTER'!$B:$B,A25,'06_EVIDENCE_REGISTER'!$K:$K,"Current")-COUNTIFS('06_EVIDENCE_REGISTER'!$A:$A,H25,'06_EVIDENCE_REGISTER'!$B:$B,A25,'06_EVIDENCE_REGISTER'!$K:$K,"Current",'06_EVIDENCE_REGISTER'!$I:$I,"&lt;"&amp;TODAY(),'06_EVIDENCE_REGISTER'!$I:$I,"&lt;&gt;")&gt;0,"Current evidence","Missing / stale / mismatched"))))</f>
        <v/>
      </c>
      <c r="J25" s="46" t="str"/>
      <c r="K25" s="72" t="str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DIST-24-2</t>
        </is>
      </c>
      <c r="B26" s="6" t="inlineStr">
        <is>
          <t>Art. 24(2)</t>
        </is>
      </c>
      <c r="C26" s="16">
        <f>IF('01_SUPPLY_CHAIN_PROFILE'!B47="Applicable — distributor","Applicable",IF(LEFT('01_SUPPLY_CHAIN_PROFILE'!B47,14)="Not applicable","Not applicable","Needs assessment"))</f>
        <v/>
      </c>
      <c r="D26" s="6" t="inlineStr">
        <is>
          <t>If reason to consider system non-conforming with Section 2, withhold market availability until conformity; if Article 79(1) risk, inform provider/importer.</t>
        </is>
      </c>
      <c r="E26" s="46" t="str"/>
      <c r="F26" s="46" t="str"/>
      <c r="G26" s="46" t="inlineStr">
        <is>
          <t>Not started</t>
        </is>
      </c>
      <c r="H26" s="46" t="str"/>
      <c r="I26" s="16">
        <f>IF(C26="Not applicable","N/A",IF(C26="Needs assessment","Needs assessment",IF(H26="","Missing evidence",IF(COUNTIFS('06_EVIDENCE_REGISTER'!$A:$A,H26,'06_EVIDENCE_REGISTER'!$B:$B,A26,'06_EVIDENCE_REGISTER'!$K:$K,"Current")-COUNTIFS('06_EVIDENCE_REGISTER'!$A:$A,H26,'06_EVIDENCE_REGISTER'!$B:$B,A26,'06_EVIDENCE_REGISTER'!$K:$K,"Current",'06_EVIDENCE_REGISTER'!$I:$I,"&lt;"&amp;TODAY(),'06_EVIDENCE_REGISTER'!$I:$I,"&lt;&gt;")&gt;0,"Current evidence","Missing / stale / mismatched"))))</f>
        <v/>
      </c>
      <c r="J26" s="46" t="str"/>
      <c r="K26" s="72" t="str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DIST-24-3</t>
        </is>
      </c>
      <c r="B27" s="6" t="inlineStr">
        <is>
          <t>Art. 24(3)</t>
        </is>
      </c>
      <c r="C27" s="16">
        <f>IF('01_SUPPLY_CHAIN_PROFILE'!B47="Applicable — distributor","Applicable",IF(LEFT('01_SUPPLY_CHAIN_PROFILE'!B47,14)="Not applicable","Not applicable","Needs assessment"))</f>
        <v/>
      </c>
      <c r="D27" s="6" t="inlineStr">
        <is>
          <t>Storage/transport conditions under distributor responsibility do not jeopardise Section 2 compliance.</t>
        </is>
      </c>
      <c r="E27" s="46" t="str"/>
      <c r="F27" s="46" t="str"/>
      <c r="G27" s="46" t="inlineStr">
        <is>
          <t>Not started</t>
        </is>
      </c>
      <c r="H27" s="46" t="str"/>
      <c r="I27" s="16">
        <f>IF(C27="Not applicable","N/A",IF(C27="Needs assessment","Needs assessment",IF(H27="","Missing evidence",IF(COUNTIFS('06_EVIDENCE_REGISTER'!$A:$A,H27,'06_EVIDENCE_REGISTER'!$B:$B,A27,'06_EVIDENCE_REGISTER'!$K:$K,"Current")-COUNTIFS('06_EVIDENCE_REGISTER'!$A:$A,H27,'06_EVIDENCE_REGISTER'!$B:$B,A27,'06_EVIDENCE_REGISTER'!$K:$K,"Current",'06_EVIDENCE_REGISTER'!$I:$I,"&lt;"&amp;TODAY(),'06_EVIDENCE_REGISTER'!$I:$I,"&lt;&gt;")&gt;0,"Current evidence","Missing / stale / mismatched"))))</f>
        <v/>
      </c>
      <c r="J27" s="46" t="str"/>
      <c r="K27" s="72" t="str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DIST-24-4A</t>
        </is>
      </c>
      <c r="B28" s="6" t="inlineStr">
        <is>
          <t>Art. 24(4)</t>
        </is>
      </c>
      <c r="C28" s="16">
        <f>IF('01_SUPPLY_CHAIN_PROFILE'!B47="Applicable — distributor","Applicable",IF(LEFT('01_SUPPLY_CHAIN_PROFILE'!B47,14)="Not applicable","Not applicable","Needs assessment"))</f>
        <v/>
      </c>
      <c r="D28" s="6" t="inlineStr">
        <is>
          <t>For non-conformity after market availability, take/ensure corrective action, withdrawal or recall.</t>
        </is>
      </c>
      <c r="E28" s="46" t="str"/>
      <c r="F28" s="46" t="str"/>
      <c r="G28" s="46" t="inlineStr">
        <is>
          <t>Not started</t>
        </is>
      </c>
      <c r="H28" s="46" t="str"/>
      <c r="I28" s="16">
        <f>IF(C28="Not applicable","N/A",IF(C28="Needs assessment","Needs assessment",IF(H28="","Missing evidence",IF(COUNTIFS('06_EVIDENCE_REGISTER'!$A:$A,H28,'06_EVIDENCE_REGISTER'!$B:$B,A28,'06_EVIDENCE_REGISTER'!$K:$K,"Current")-COUNTIFS('06_EVIDENCE_REGISTER'!$A:$A,H28,'06_EVIDENCE_REGISTER'!$B:$B,A28,'06_EVIDENCE_REGISTER'!$K:$K,"Current",'06_EVIDENCE_REGISTER'!$I:$I,"&lt;"&amp;TODAY(),'06_EVIDENCE_REGISTER'!$I:$I,"&lt;&gt;")&gt;0,"Current evidence","Missing / stale / mismatched"))))</f>
        <v/>
      </c>
      <c r="J28" s="46" t="str"/>
      <c r="K28" s="72" t="str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DIST-24-4B</t>
        </is>
      </c>
      <c r="B29" s="6" t="inlineStr">
        <is>
          <t>Art. 24(4)</t>
        </is>
      </c>
      <c r="C29" s="16">
        <f>IF('01_SUPPLY_CHAIN_PROFILE'!B47="Applicable — distributor","Applicable",IF(LEFT('01_SUPPLY_CHAIN_PROFILE'!B47,14)="Not applicable","Not applicable","Needs assessment"))</f>
        <v/>
      </c>
      <c r="D29" s="6" t="inlineStr">
        <is>
          <t>If Article 79(1) risk after market availability, immediately inform provider/importer and competent authorities with non-conformity/corrective-action details.</t>
        </is>
      </c>
      <c r="E29" s="46" t="str"/>
      <c r="F29" s="46" t="str"/>
      <c r="G29" s="46" t="inlineStr">
        <is>
          <t>Not started</t>
        </is>
      </c>
      <c r="H29" s="46" t="str"/>
      <c r="I29" s="16">
        <f>IF(C29="Not applicable","N/A",IF(C29="Needs assessment","Needs assessment",IF(H29="","Missing evidence",IF(COUNTIFS('06_EVIDENCE_REGISTER'!$A:$A,H29,'06_EVIDENCE_REGISTER'!$B:$B,A29,'06_EVIDENCE_REGISTER'!$K:$K,"Current")-COUNTIFS('06_EVIDENCE_REGISTER'!$A:$A,H29,'06_EVIDENCE_REGISTER'!$B:$B,A29,'06_EVIDENCE_REGISTER'!$K:$K,"Current",'06_EVIDENCE_REGISTER'!$I:$I,"&lt;"&amp;TODAY(),'06_EVIDENCE_REGISTER'!$I:$I,"&lt;&gt;")&gt;0,"Current evidence","Missing / stale / mismatched"))))</f>
        <v/>
      </c>
      <c r="J29" s="46" t="str"/>
      <c r="K29" s="72" t="str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DIST-24-5</t>
        </is>
      </c>
      <c r="B30" s="6" t="inlineStr">
        <is>
          <t>Art. 24(5)</t>
        </is>
      </c>
      <c r="C30" s="16">
        <f>IF('01_SUPPLY_CHAIN_PROFILE'!B47="Applicable — distributor","Applicable",IF(LEFT('01_SUPPLY_CHAIN_PROFILE'!B47,14)="Not applicable","Not applicable","Needs assessment"))</f>
        <v/>
      </c>
      <c r="D30" s="6" t="inlineStr">
        <is>
          <t>Provide competent authority information/documentation on actions under paragraphs 1–4 upon reasoned request.</t>
        </is>
      </c>
      <c r="E30" s="46" t="str"/>
      <c r="F30" s="46" t="str"/>
      <c r="G30" s="46" t="inlineStr">
        <is>
          <t>Not started</t>
        </is>
      </c>
      <c r="H30" s="46" t="str"/>
      <c r="I30" s="16">
        <f>IF(C30="Not applicable","N/A",IF(C30="Needs assessment","Needs assessment",IF(H30="","Missing evidence",IF(COUNTIFS('06_EVIDENCE_REGISTER'!$A:$A,H30,'06_EVIDENCE_REGISTER'!$B:$B,A30,'06_EVIDENCE_REGISTER'!$K:$K,"Current")-COUNTIFS('06_EVIDENCE_REGISTER'!$A:$A,H30,'06_EVIDENCE_REGISTER'!$B:$B,A30,'06_EVIDENCE_REGISTER'!$K:$K,"Current",'06_EVIDENCE_REGISTER'!$I:$I,"&lt;"&amp;TODAY(),'06_EVIDENCE_REGISTER'!$I:$I,"&lt;&gt;")&gt;0,"Current evidence","Missing / stale / mismatched"))))</f>
        <v/>
      </c>
      <c r="J30" s="46" t="str"/>
      <c r="K30" s="72" t="str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DIST-24-6</t>
        </is>
      </c>
      <c r="B31" s="6" t="inlineStr">
        <is>
          <t>Art. 24(6)</t>
        </is>
      </c>
      <c r="C31" s="16">
        <f>IF('01_SUPPLY_CHAIN_PROFILE'!B47="Applicable — distributor","Applicable",IF(LEFT('01_SUPPLY_CHAIN_PROFILE'!B47,14)="Not applicable","Not applicable","Needs assessment"))</f>
        <v/>
      </c>
      <c r="D31" s="6" t="inlineStr">
        <is>
          <t>Cooperate with competent authorities, particularly to reduce/mitigate system risk.</t>
        </is>
      </c>
      <c r="E31" s="46" t="str"/>
      <c r="F31" s="46" t="str"/>
      <c r="G31" s="46" t="inlineStr">
        <is>
          <t>Not started</t>
        </is>
      </c>
      <c r="H31" s="46" t="str"/>
      <c r="I31" s="16">
        <f>IF(C31="Not applicable","N/A",IF(C31="Needs assessment","Needs assessment",IF(H31="","Missing evidence",IF(COUNTIFS('06_EVIDENCE_REGISTER'!$A:$A,H31,'06_EVIDENCE_REGISTER'!$B:$B,A31,'06_EVIDENCE_REGISTER'!$K:$K,"Current")-COUNTIFS('06_EVIDENCE_REGISTER'!$A:$A,H31,'06_EVIDENCE_REGISTER'!$B:$B,A31,'06_EVIDENCE_REGISTER'!$K:$K,"Current",'06_EVIDENCE_REGISTER'!$I:$I,"&lt;"&amp;TODAY(),'06_EVIDENCE_REGISTER'!$I:$I,"&lt;&gt;")&gt;0,"Current evidence","Missing / stale / mismatched"))))</f>
        <v/>
      </c>
      <c r="J31" s="46" t="str"/>
      <c r="K31" s="72" t="str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 ht="23" customHeight="1" s="70">
      <c r="A34" s="33" t="inlineStr">
        <is>
          <t>IMPORTER / DISTRIBUTOR READINESS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 ht="31" customHeight="1" s="70">
      <c r="A35" s="40" t="inlineStr">
        <is>
          <t>Metric</t>
        </is>
      </c>
      <c r="B35" s="40" t="inlineStr">
        <is>
          <t>Value</t>
        </is>
      </c>
      <c r="C35" s="40" t="inlineStr">
        <is>
          <t>Interpretation</t>
        </is>
      </c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Importer items open</t>
        </is>
      </c>
      <c r="B36" s="16">
        <f>COUNTIFS(C5:C15,"Applicable",G5:G15,"Not started")+COUNTIFS(C5:C15,"Applicable",G5:G15,"In progress")+COUNTIFS(C5:C15,"Applicable",G5:G15,"Blocked")</f>
        <v/>
      </c>
      <c r="C36" s="6" t="inlineStr">
        <is>
          <t>Article 23 work remains.</t>
        </is>
      </c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Importer evidence gaps</t>
        </is>
      </c>
      <c r="B37" s="16">
        <f>COUNTIFS(C5:C15,"Applicable",I5:I15,"&lt;&gt;Current evidence")</f>
        <v/>
      </c>
      <c r="C37" s="6" t="inlineStr">
        <is>
          <t>Evidence blocker.</t>
        </is>
      </c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Distributor items open</t>
        </is>
      </c>
      <c r="B38" s="16">
        <f>COUNTIFS(C20:C31,"Applicable",G20:G31,"Not started")+COUNTIFS(C20:C31,"Applicable",G20:G31,"In progress")+COUNTIFS(C20:C31,"Applicable",G20:G31,"Blocked")</f>
        <v/>
      </c>
      <c r="C38" s="6" t="inlineStr">
        <is>
          <t>Article 24 work remains.</t>
        </is>
      </c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Distributor evidence gaps</t>
        </is>
      </c>
      <c r="B39" s="16">
        <f>COUNTIFS(C20:C31,"Applicable",I20:I31,"&lt;&gt;Current evidence")</f>
        <v/>
      </c>
      <c r="C39" s="6" t="inlineStr">
        <is>
          <t>Evidence blocker.</t>
        </is>
      </c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K39"/>
  <mergeCells count="5">
    <mergeCell ref="A34:K34"/>
    <mergeCell ref="A18:K18"/>
    <mergeCell ref="A3:K3"/>
    <mergeCell ref="A2:K2"/>
    <mergeCell ref="A1:K1"/>
  </mergeCells>
  <dataValidations count="2">
    <dataValidation sqref="G5:G15" showDropDown="0" showInputMessage="0" showErrorMessage="0" allowBlank="0" type="list">
      <formula1>"Not started,In progress,Verified,Implemented,Blocked,N/A — justified"</formula1>
    </dataValidation>
    <dataValidation sqref="G20:G31" showDropDown="0" showInputMessage="0" showErrorMessage="0" allowBlank="0" type="list">
      <formula1>"Not started,In progress,Verified,Implemented,Blocked,N/A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20" customWidth="1" style="70" min="2" max="2"/>
    <col width="25" customWidth="1" style="70" min="3" max="3"/>
    <col width="42" customWidth="1" style="70" min="4" max="4"/>
    <col width="30" customWidth="1" style="70" min="5" max="5"/>
    <col width="25" customWidth="1" style="70" min="6" max="6"/>
    <col width="22" customWidth="1" style="70" min="7" max="7"/>
    <col width="20" customWidth="1" style="70" min="8" max="8"/>
    <col width="18" customWidth="1" style="70" min="9" max="9"/>
    <col width="20" customWidth="1" style="70" min="10" max="10"/>
    <col width="22" customWidth="1" style="70" min="11" max="11"/>
    <col width="24" customWidth="1" style="70" min="12" max="12"/>
    <col width="22" customWidth="1" style="70" min="13" max="13"/>
  </cols>
  <sheetData>
    <row r="1" ht="35" customHeight="1" s="70">
      <c r="A1" s="15" t="inlineStr">
        <is>
          <t>Article 25 Provider-Transition &amp; Product-Manufacturer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 statutory role shift can override ordinary importer/distributor/deployer status. Record exactly who becomes provider, why, when, and what handoff is required.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Transition ID</t>
        </is>
      </c>
      <c r="B4" s="40" t="inlineStr">
        <is>
          <t>Article 25 route</t>
        </is>
      </c>
      <c r="C4" s="40" t="inlineStr">
        <is>
          <t>Trigger date</t>
        </is>
      </c>
      <c r="D4" s="40" t="inlineStr">
        <is>
          <t>Current entity / role</t>
        </is>
      </c>
      <c r="E4" s="40" t="inlineStr">
        <is>
          <t>Trigger / factual change</t>
        </is>
      </c>
      <c r="F4" s="40" t="inlineStr">
        <is>
          <t>New provider / product manufacturer</t>
        </is>
      </c>
      <c r="G4" s="40" t="inlineStr">
        <is>
          <t>Original provider</t>
        </is>
      </c>
      <c r="H4" s="40" t="inlineStr">
        <is>
          <t>Provider transition result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Handoff / next action</t>
        </is>
      </c>
      <c r="M4" s="40" t="inlineStr">
        <is>
          <t>Notes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VC-25-1A</t>
        </is>
      </c>
      <c r="B5" s="6" t="inlineStr">
        <is>
          <t>25(1)(a) — own name/trademark</t>
        </is>
      </c>
      <c r="C5" s="72" t="str"/>
      <c r="D5" s="46" t="str"/>
      <c r="E5" s="46" t="str"/>
      <c r="F5" s="46" t="str"/>
      <c r="G5" s="46" t="str"/>
      <c r="H5" s="16">
        <f>IF('01_SUPPLY_CHAIN_PROFILE'!C22="Yes","Provider role triggered under 25(1)(a)",IF('01_SUPPLY_CHAIN_PROFILE'!C22="No","No trigger","Needs assessment"))</f>
        <v/>
      </c>
      <c r="I5" s="46" t="inlineStr">
        <is>
          <t>Not started</t>
        </is>
      </c>
      <c r="J5" s="46" t="str"/>
      <c r="K5" s="16">
        <f>IF(OR(H5="No trigger",H5="Needs assessment"),IF(H5="No trigger","N/A","Needs assessment"),IF(J5="","Missing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</f>
        <v/>
      </c>
      <c r="L5" s="46" t="str"/>
      <c r="M5" s="46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VC-25-1B</t>
        </is>
      </c>
      <c r="B6" s="6" t="inlineStr">
        <is>
          <t>25(1)(b) — substantial modification remains high-risk</t>
        </is>
      </c>
      <c r="C6" s="72" t="str"/>
      <c r="D6" s="46" t="str"/>
      <c r="E6" s="46" t="str"/>
      <c r="F6" s="46" t="str"/>
      <c r="G6" s="46" t="str"/>
      <c r="H6" s="16">
        <f>IF('01_SUPPLY_CHAIN_PROFILE'!C23="Yes","Provider role triggered under 25(1)(b)",IF('01_SUPPLY_CHAIN_PROFILE'!C23="No","No trigger","Needs assessment"))</f>
        <v/>
      </c>
      <c r="I6" s="46" t="inlineStr">
        <is>
          <t>Not started</t>
        </is>
      </c>
      <c r="J6" s="46" t="str"/>
      <c r="K6" s="16">
        <f>IF(OR(H6="No trigger",H6="Needs assessment"),IF(H6="No trigger","N/A","Needs assessment"),IF(J6="","Missing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</f>
        <v/>
      </c>
      <c r="L6" s="46" t="str"/>
      <c r="M6" s="46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VC-25-1C</t>
        </is>
      </c>
      <c r="B7" s="6" t="inlineStr">
        <is>
          <t>25(1)(c) — intended-purpose change makes system high-risk</t>
        </is>
      </c>
      <c r="C7" s="72" t="str"/>
      <c r="D7" s="46" t="str"/>
      <c r="E7" s="46" t="str"/>
      <c r="F7" s="46" t="str"/>
      <c r="G7" s="46" t="str"/>
      <c r="H7" s="16">
        <f>IF('01_SUPPLY_CHAIN_PROFILE'!C24="Yes","Provider role triggered under 25(1)(c)",IF('01_SUPPLY_CHAIN_PROFILE'!C24="No","No trigger","Needs assessment"))</f>
        <v/>
      </c>
      <c r="I7" s="46" t="inlineStr">
        <is>
          <t>Not started</t>
        </is>
      </c>
      <c r="J7" s="46" t="str"/>
      <c r="K7" s="16">
        <f>IF(OR(H7="No trigger",H7="Needs assessment"),IF(H7="No trigger","N/A","Needs assessment"),IF(J7="","Missing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</f>
        <v/>
      </c>
      <c r="L7" s="46" t="str"/>
      <c r="M7" s="46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VC-25-3A</t>
        </is>
      </c>
      <c r="B8" s="6" t="inlineStr">
        <is>
          <t>25(3)(a) — safety component marketed with product under manufacturer name</t>
        </is>
      </c>
      <c r="C8" s="72" t="str"/>
      <c r="D8" s="46" t="str"/>
      <c r="E8" s="46" t="str"/>
      <c r="F8" s="46" t="str"/>
      <c r="G8" s="46" t="str"/>
      <c r="H8" s="16">
        <f>IF(AND('01_SUPPLY_CHAIN_PROFILE'!C27="Yes",'01_SUPPLY_CHAIN_PROFILE'!C28="Yes"),"Product manufacturer is provider under 25(3)(a)",IF(OR('01_SUPPLY_CHAIN_PROFILE'!C27="Needs assessment",'01_SUPPLY_CHAIN_PROFILE'!C28="Needs assessment"),"Needs assessment","No trigger"))</f>
        <v/>
      </c>
      <c r="I8" s="46" t="inlineStr">
        <is>
          <t>Not started</t>
        </is>
      </c>
      <c r="J8" s="46" t="str"/>
      <c r="K8" s="16">
        <f>IF(OR(H8="No trigger",H8="Needs assessment"),IF(H8="No trigger","N/A","Needs assessment"),IF(J8="","Missing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</f>
        <v/>
      </c>
      <c r="L8" s="46" t="str"/>
      <c r="M8" s="46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VC-25-3B</t>
        </is>
      </c>
      <c r="B9" s="6" t="inlineStr">
        <is>
          <t>25(3)(b) — safety component put into service under manufacturer name after product market placement</t>
        </is>
      </c>
      <c r="C9" s="72" t="str"/>
      <c r="D9" s="46" t="str"/>
      <c r="E9" s="46" t="str"/>
      <c r="F9" s="46" t="str"/>
      <c r="G9" s="46" t="str"/>
      <c r="H9" s="16">
        <f>IF(AND('01_SUPPLY_CHAIN_PROFILE'!C27="Yes",'01_SUPPLY_CHAIN_PROFILE'!C29="Yes"),"Product manufacturer is provider under 25(3)(b)",IF(OR('01_SUPPLY_CHAIN_PROFILE'!C27="Needs assessment",'01_SUPPLY_CHAIN_PROFILE'!C29="Needs assessment"),"Needs assessment","No trigger"))</f>
        <v/>
      </c>
      <c r="I9" s="46" t="inlineStr">
        <is>
          <t>Not started</t>
        </is>
      </c>
      <c r="J9" s="46" t="str"/>
      <c r="K9" s="16">
        <f>IF(OR(H9="No trigger",H9="Needs assessment"),IF(H9="No trigger","N/A","Needs assessment"),IF(J9="","Missing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</f>
        <v/>
      </c>
      <c r="L9" s="46" t="str"/>
      <c r="M9" s="46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 ht="23" customHeight="1" s="70">
      <c r="A12" s="33" t="inlineStr">
        <is>
          <t>ARTICLE 25(2) INITIAL-PROVIDER → NEW-PROVIDER HANDOFF</t>
        </is>
      </c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31" customHeight="1" s="70">
      <c r="A13" s="40" t="inlineStr">
        <is>
          <t>Handoff ID</t>
        </is>
      </c>
      <c r="B13" s="40" t="inlineStr">
        <is>
          <t>Requirement</t>
        </is>
      </c>
      <c r="C13" s="40" t="inlineStr">
        <is>
          <t>Applicability</t>
        </is>
      </c>
      <c r="D13" s="40" t="inlineStr">
        <is>
          <t>State / implementation</t>
        </is>
      </c>
      <c r="E13" s="40" t="inlineStr">
        <is>
          <t>Owner</t>
        </is>
      </c>
      <c r="F13" s="40" t="inlineStr">
        <is>
          <t>Evidence ID</t>
        </is>
      </c>
      <c r="G13" s="40" t="inlineStr">
        <is>
          <t>Evidence state</t>
        </is>
      </c>
      <c r="H13" s="40" t="inlineStr">
        <is>
          <t>Gap / condition</t>
        </is>
      </c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HAND-25-2A</t>
        </is>
      </c>
      <c r="B14" s="6" t="inlineStr">
        <is>
          <t>Initial provider no longer treated as provider of that specific system after 25(1) trigger; new provider role recorded</t>
        </is>
      </c>
      <c r="C14" s="16">
        <f>IF(LEFT('01_SUPPLY_CHAIN_PROFILE'!B48,13)&lt;&gt;"NEW PROVIDER T",IF('01_SUPPLY_CHAIN_PROFILE'!B48="Needs assessment","Needs assessment","Not applicable"),IF(AND('01_SUPPLY_CHAIN_PROFILE'!C24="Yes",'01_SUPPLY_CHAIN_PROFILE'!C25="Yes",'01_SUPPLY_CHAIN_PROFILE'!C22&lt;&gt;"Yes",'01_SUPPLY_CHAIN_PROFILE'!C23&lt;&gt;"Yes"),"Not applicable — Article 25(1)(c) cooperation exception asserted","Applicable"))</f>
        <v/>
      </c>
      <c r="D14" s="46" t="str"/>
      <c r="E14" s="46" t="str"/>
      <c r="F14" s="46" t="str"/>
      <c r="G14" s="16">
        <f>IF(LEFT(C14,14)="Not applicable","N/A",IF(C14="Needs assessment","Needs assessment",IF(F14="","Missing evidence",IF(COUNTIFS('06_EVIDENCE_REGISTER'!$A:$A,F14,'06_EVIDENCE_REGISTER'!$B:$B,A14,'06_EVIDENCE_REGISTER'!$K:$K,"Current")-COUNTIFS('06_EVIDENCE_REGISTER'!$A:$A,F14,'06_EVIDENCE_REGISTER'!$B:$B,A14,'06_EVIDENCE_REGISTER'!$K:$K,"Current",'06_EVIDENCE_REGISTER'!$I:$I,"&lt;"&amp;TODAY(),'06_EVIDENCE_REGISTER'!$I:$I,"&lt;&gt;")&gt;0,"Current evidence","Missing / stale / mismatched"))))</f>
        <v/>
      </c>
      <c r="H14" s="46" t="str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HAND-25-2B</t>
        </is>
      </c>
      <c r="B15" s="6" t="inlineStr">
        <is>
          <t>Initial provider closely cooperates with new provider and provides necessary information / reasonably expected technical access / assistance</t>
        </is>
      </c>
      <c r="C15" s="16">
        <f>IF(LEFT('01_SUPPLY_CHAIN_PROFILE'!B48,13)&lt;&gt;"NEW PROVIDER T",IF('01_SUPPLY_CHAIN_PROFILE'!B48="Needs assessment","Needs assessment","Not applicable"),IF(AND('01_SUPPLY_CHAIN_PROFILE'!C24="Yes",'01_SUPPLY_CHAIN_PROFILE'!C25="Yes",'01_SUPPLY_CHAIN_PROFILE'!C22&lt;&gt;"Yes",'01_SUPPLY_CHAIN_PROFILE'!C23&lt;&gt;"Yes"),"Not applicable — Article 25(1)(c) cooperation exception asserted","Applicable"))</f>
        <v/>
      </c>
      <c r="D15" s="46" t="str"/>
      <c r="E15" s="46" t="str"/>
      <c r="F15" s="46" t="str"/>
      <c r="G15" s="16">
        <f>IF(LEFT(C15,14)="Not applicable","N/A",IF(C15="Needs assessment","Needs assessment",IF(F15="","Missing evidence",IF(COUNTIFS('06_EVIDENCE_REGISTER'!$A:$A,F15,'06_EVIDENCE_REGISTER'!$B:$B,A15,'06_EVIDENCE_REGISTER'!$K:$K,"Current")-COUNTIFS('06_EVIDENCE_REGISTER'!$A:$A,F15,'06_EVIDENCE_REGISTER'!$B:$B,A15,'06_EVIDENCE_REGISTER'!$K:$K,"Current",'06_EVIDENCE_REGISTER'!$I:$I,"&lt;"&amp;TODAY(),'06_EVIDENCE_REGISTER'!$I:$I,"&lt;&gt;")&gt;0,"Current evidence","Missing / stale / mismatched"))))</f>
        <v/>
      </c>
      <c r="H15" s="46" t="str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HAND-25-2C</t>
        </is>
      </c>
      <c r="B16" s="6" t="inlineStr">
        <is>
          <t>Technical documentation sufficient to assess compliance with Article 16 made available where relevant</t>
        </is>
      </c>
      <c r="C16" s="16">
        <f>IF(LEFT('01_SUPPLY_CHAIN_PROFILE'!B48,13)&lt;&gt;"NEW PROVIDER T",IF('01_SUPPLY_CHAIN_PROFILE'!B48="Needs assessment","Needs assessment","Not applicable"),IF(AND('01_SUPPLY_CHAIN_PROFILE'!C24="Yes",'01_SUPPLY_CHAIN_PROFILE'!C25="Yes",'01_SUPPLY_CHAIN_PROFILE'!C22&lt;&gt;"Yes",'01_SUPPLY_CHAIN_PROFILE'!C23&lt;&gt;"Yes"),"Not applicable — Article 25(1)(c) cooperation exception asserted","Applicable"))</f>
        <v/>
      </c>
      <c r="D16" s="46" t="str"/>
      <c r="E16" s="46" t="str"/>
      <c r="F16" s="46" t="str"/>
      <c r="G16" s="16">
        <f>IF(LEFT(C16,14)="Not applicable","N/A",IF(C16="Needs assessment","Needs assessment",IF(F16="","Missing evidence",IF(COUNTIFS('06_EVIDENCE_REGISTER'!$A:$A,F16,'06_EVIDENCE_REGISTER'!$B:$B,A16,'06_EVIDENCE_REGISTER'!$K:$K,"Current")-COUNTIFS('06_EVIDENCE_REGISTER'!$A:$A,F16,'06_EVIDENCE_REGISTER'!$B:$B,A16,'06_EVIDENCE_REGISTER'!$K:$K,"Current",'06_EVIDENCE_REGISTER'!$I:$I,"&lt;"&amp;TODAY(),'06_EVIDENCE_REGISTER'!$I:$I,"&lt;&gt;")&gt;0,"Current evidence","Missing / stale / mismatched"))))</f>
        <v/>
      </c>
      <c r="H16" s="46" t="str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HAND-25-2D</t>
        </is>
      </c>
      <c r="B17" s="6" t="inlineStr">
        <is>
          <t>Known limitations and failure modes communicated to new provider where relevant</t>
        </is>
      </c>
      <c r="C17" s="16">
        <f>IF(LEFT('01_SUPPLY_CHAIN_PROFILE'!B48,13)&lt;&gt;"NEW PROVIDER T",IF('01_SUPPLY_CHAIN_PROFILE'!B48="Needs assessment","Needs assessment","Not applicable"),IF(AND('01_SUPPLY_CHAIN_PROFILE'!C24="Yes",'01_SUPPLY_CHAIN_PROFILE'!C25="Yes",'01_SUPPLY_CHAIN_PROFILE'!C22&lt;&gt;"Yes",'01_SUPPLY_CHAIN_PROFILE'!C23&lt;&gt;"Yes"),"Not applicable — Article 25(1)(c) cooperation exception asserted","Applicable"))</f>
        <v/>
      </c>
      <c r="D17" s="46" t="str"/>
      <c r="E17" s="46" t="str"/>
      <c r="F17" s="46" t="str"/>
      <c r="G17" s="16">
        <f>IF(LEFT(C17,14)="Not applicable","N/A",IF(C17="Needs assessment","Needs assessment",IF(F17="","Missing evidence",IF(COUNTIFS('06_EVIDENCE_REGISTER'!$A:$A,F17,'06_EVIDENCE_REGISTER'!$B:$B,A17,'06_EVIDENCE_REGISTER'!$K:$K,"Current")-COUNTIFS('06_EVIDENCE_REGISTER'!$A:$A,F17,'06_EVIDENCE_REGISTER'!$B:$B,A17,'06_EVIDENCE_REGISTER'!$K:$K,"Current",'06_EVIDENCE_REGISTER'!$I:$I,"&lt;"&amp;TODAY(),'06_EVIDENCE_REGISTER'!$I:$I,"&lt;&gt;")&gt;0,"Current evidence","Missing / stale / mismatched"))))</f>
        <v/>
      </c>
      <c r="H17" s="46" t="str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HAND-25-2E</t>
        </is>
      </c>
      <c r="B18" s="6" t="inlineStr">
        <is>
          <t>Targeted technical access, including testing and validation, provided where relevant</t>
        </is>
      </c>
      <c r="C18" s="16">
        <f>IF(LEFT('01_SUPPLY_CHAIN_PROFILE'!B48,13)&lt;&gt;"NEW PROVIDER T",IF('01_SUPPLY_CHAIN_PROFILE'!B48="Needs assessment","Needs assessment","Not applicable"),IF(AND('01_SUPPLY_CHAIN_PROFILE'!C24="Yes",'01_SUPPLY_CHAIN_PROFILE'!C25="Yes",'01_SUPPLY_CHAIN_PROFILE'!C22&lt;&gt;"Yes",'01_SUPPLY_CHAIN_PROFILE'!C23&lt;&gt;"Yes"),"Not applicable — Article 25(1)(c) cooperation exception asserted","Applicable"))</f>
        <v/>
      </c>
      <c r="D18" s="46" t="str"/>
      <c r="E18" s="46" t="str"/>
      <c r="F18" s="46" t="str"/>
      <c r="G18" s="16">
        <f>IF(LEFT(C18,14)="Not applicable","N/A",IF(C18="Needs assessment","Needs assessment",IF(F18="","Missing evidence",IF(COUNTIFS('06_EVIDENCE_REGISTER'!$A:$A,F18,'06_EVIDENCE_REGISTER'!$B:$B,A18,'06_EVIDENCE_REGISTER'!$K:$K,"Current")-COUNTIFS('06_EVIDENCE_REGISTER'!$A:$A,F18,'06_EVIDENCE_REGISTER'!$B:$B,A18,'06_EVIDENCE_REGISTER'!$K:$K,"Current",'06_EVIDENCE_REGISTER'!$I:$I,"&lt;"&amp;TODAY(),'06_EVIDENCE_REGISTER'!$I:$I,"&lt;&gt;")&gt;0,"Current evidence","Missing / stale / mismatched"))))</f>
        <v/>
      </c>
      <c r="H18" s="46" t="str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HAND-25-2F</t>
        </is>
      </c>
      <c r="B19" s="6" t="inlineStr">
        <is>
          <t>If cooperation exception is relied upon, evidence shows initial provider clearly specified system was not to be changed into a high-risk system</t>
        </is>
      </c>
      <c r="C19" s="16">
        <f>IF(AND('01_SUPPLY_CHAIN_PROFILE'!C24="Yes",'01_SUPPLY_CHAIN_PROFILE'!C25="Yes",'01_SUPPLY_CHAIN_PROFILE'!C22&lt;&gt;"Yes",'01_SUPPLY_CHAIN_PROFILE'!C23&lt;&gt;"Yes"),"Applicable — exception evidence required",IF(LEFT('01_SUPPLY_CHAIN_PROFILE'!B48,13)="NEW PROVIDER T","Not applicable — handoff required","Not applicable"))</f>
        <v/>
      </c>
      <c r="D19" s="46" t="str"/>
      <c r="E19" s="46" t="str"/>
      <c r="F19" s="46" t="str"/>
      <c r="G19" s="16">
        <f>IF(LEFT(C19,14)="Not applicable","N/A",IF(C19="Needs assessment","Needs assessment",IF(F19="","Missing evidence",IF(COUNTIFS('06_EVIDENCE_REGISTER'!$A:$A,F19,'06_EVIDENCE_REGISTER'!$B:$B,A19,'06_EVIDENCE_REGISTER'!$K:$K,"Current")-COUNTIFS('06_EVIDENCE_REGISTER'!$A:$A,F19,'06_EVIDENCE_REGISTER'!$B:$B,A19,'06_EVIDENCE_REGISTER'!$K:$K,"Current",'06_EVIDENCE_REGISTER'!$I:$I,"&lt;"&amp;TODAY(),'06_EVIDENCE_REGISTER'!$I:$I,"&lt;&gt;")&gt;0,"Current evidence","Missing / stale / mismatched"))))</f>
        <v/>
      </c>
      <c r="H19" s="46" t="str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M19"/>
  <mergeCells count="3">
    <mergeCell ref="A2:M2"/>
    <mergeCell ref="A1:M1"/>
    <mergeCell ref="A12:M12"/>
  </mergeCells>
  <dataValidations count="2">
    <dataValidation sqref="I5:I9" showDropDown="0" showInputMessage="0" showErrorMessage="0" allowBlank="0" type="list">
      <formula1>"Not started,Assessment,Provider transition confirmed,Product-manufacturer provider confirmed,No trigger,Blocked"</formula1>
    </dataValidation>
    <dataValidation sqref="D14:D19" showDropDown="0" showInputMessage="0" showErrorMessage="0" allowBlank="0" type="list">
      <formula1>"Implemented,In progress,Not implemented,Exception relied upon,Needs assessment,N/A"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20" customWidth="1" style="70" min="2" max="2"/>
    <col width="24" customWidth="1" style="70" min="3" max="3"/>
    <col width="26" customWidth="1" style="70" min="4" max="4"/>
    <col width="30" customWidth="1" style="70" min="5" max="5"/>
    <col width="24" customWidth="1" style="70" min="6" max="6"/>
    <col width="24" customWidth="1" style="70" min="7" max="7"/>
    <col width="25" customWidth="1" style="70" min="8" max="8"/>
    <col width="24" customWidth="1" style="70" min="9" max="9"/>
    <col width="22" customWidth="1" style="70" min="10" max="10"/>
    <col width="20" customWidth="1" style="70" min="11" max="11"/>
    <col width="22" customWidth="1" style="70" min="12" max="12"/>
    <col width="22" customWidth="1" style="70" min="13" max="13"/>
    <col width="24" customWidth="1" style="70" min="14" max="14"/>
  </cols>
  <sheetData>
    <row r="1" ht="35" customHeight="1" s="70">
      <c r="A1" s="15" t="inlineStr">
        <is>
          <t>Supplier Agreements, Technical Handoffs &amp; Supply-Chain Event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25(4) applies to third parties supplying AI systems, AI models, tools, services, components or processes used/integrated in a high-risk AI system, subject to its explicit FOSS exception.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THIRD-PARTY SUPPLIER / ARTICLE 25(4) AGREEMENT REGISTER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Supplier ID</t>
        </is>
      </c>
      <c r="B4" s="40" t="inlineStr">
        <is>
          <t>Supplier / entity</t>
        </is>
      </c>
      <c r="C4" s="40" t="inlineStr">
        <is>
          <t>Supplied item type</t>
        </is>
      </c>
      <c r="D4" s="40" t="inlineStr">
        <is>
          <t>Free/open-source?</t>
        </is>
      </c>
      <c r="E4" s="40" t="inlineStr">
        <is>
          <t>GPAI model?</t>
        </is>
      </c>
      <c r="F4" s="40" t="inlineStr">
        <is>
          <t>Article 25(4) applicability</t>
        </is>
      </c>
      <c r="G4" s="40" t="inlineStr">
        <is>
          <t>Written agreement</t>
        </is>
      </c>
      <c r="H4" s="40" t="inlineStr">
        <is>
          <t>Information specified</t>
        </is>
      </c>
      <c r="I4" s="40" t="inlineStr">
        <is>
          <t>Capabilities specified</t>
        </is>
      </c>
      <c r="J4" s="40" t="inlineStr">
        <is>
          <t>Technical access specified</t>
        </is>
      </c>
      <c r="K4" s="40" t="inlineStr">
        <is>
          <t>Other assistance specified</t>
        </is>
      </c>
      <c r="L4" s="40" t="inlineStr">
        <is>
          <t>Owner</t>
        </is>
      </c>
      <c r="M4" s="40" t="inlineStr">
        <is>
          <t>Evidence ID</t>
        </is>
      </c>
      <c r="N4" s="40" t="inlineStr">
        <is>
          <t>Evidence state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SUP-001</t>
        </is>
      </c>
      <c r="B5" s="46" t="n"/>
      <c r="C5" s="46" t="n"/>
      <c r="D5" s="46" t="n"/>
      <c r="E5" s="46" t="n"/>
      <c r="F5" s="16">
        <f>IF(B5="","",IF(OR(D5="Needs assessment",E5="Needs assessment"),"Needs assessment",IF(AND(D5="Yes",E5&lt;&gt;"Yes",C5&lt;&gt;"GPAI model"),"Not applicable — qualifying FOSS exception may apply","Applicable — written Article 25(4) agreement")))</f>
        <v/>
      </c>
      <c r="G5" s="46" t="n"/>
      <c r="H5" s="46" t="n"/>
      <c r="I5" s="46" t="n"/>
      <c r="J5" s="46" t="n"/>
      <c r="K5" s="46" t="n"/>
      <c r="L5" s="46" t="n"/>
      <c r="M5" s="46" t="n"/>
      <c r="N5" s="16">
        <f>IF(B5="","",IF(LEFT(F5,14)="Not applicable","N/A",IF(F5="Needs assessment","Needs assessment",IF(M5="","Missing evidence",IF(COUNTIFS('06_EVIDENCE_REGISTER'!$A:$A,M5,'06_EVIDENCE_REGISTER'!$B:$B,A5,'06_EVIDENCE_REGISTER'!$K:$K,"Current")-COUNTIFS('06_EVIDENCE_REGISTER'!$A:$A,M5,'06_EVIDENCE_REGISTER'!$B:$B,A5,'06_EVIDENCE_REGISTER'!$K:$K,"Current",'06_EVIDENCE_REGISTER'!$I:$I,"&lt;"&amp;TODAY(),'06_EVIDENCE_REGISTER'!$I:$I,"&lt;&gt;")&gt;0,"Current evidence","Missing / stale / mismatched")))))</f>
        <v/>
      </c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SUP-002</t>
        </is>
      </c>
      <c r="B6" s="46" t="n"/>
      <c r="C6" s="46" t="n"/>
      <c r="D6" s="46" t="n"/>
      <c r="E6" s="46" t="n"/>
      <c r="F6" s="16">
        <f>IF(B6="","",IF(OR(D6="Needs assessment",E6="Needs assessment"),"Needs assessment",IF(AND(D6="Yes",E6&lt;&gt;"Yes",C6&lt;&gt;"GPAI model"),"Not applicable — qualifying FOSS exception may apply","Applicable — written Article 25(4) agreement")))</f>
        <v/>
      </c>
      <c r="G6" s="46" t="n"/>
      <c r="H6" s="46" t="n"/>
      <c r="I6" s="46" t="n"/>
      <c r="J6" s="46" t="n"/>
      <c r="K6" s="46" t="n"/>
      <c r="L6" s="46" t="n"/>
      <c r="M6" s="46" t="n"/>
      <c r="N6" s="16">
        <f>IF(B6="","",IF(LEFT(F6,14)="Not applicable","N/A",IF(F6="Needs assessment","Needs assessment",IF(M6="","Missing evidence",IF(COUNTIFS('06_EVIDENCE_REGISTER'!$A:$A,M6,'06_EVIDENCE_REGISTER'!$B:$B,A6,'06_EVIDENCE_REGISTER'!$K:$K,"Current")-COUNTIFS('06_EVIDENCE_REGISTER'!$A:$A,M6,'06_EVIDENCE_REGISTER'!$B:$B,A6,'06_EVIDENCE_REGISTER'!$K:$K,"Current",'06_EVIDENCE_REGISTER'!$I:$I,"&lt;"&amp;TODAY(),'06_EVIDENCE_REGISTER'!$I:$I,"&lt;&gt;")&gt;0,"Current evidence","Missing / stale / mismatched")))))</f>
        <v/>
      </c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SUP-003</t>
        </is>
      </c>
      <c r="B7" s="46" t="n"/>
      <c r="C7" s="46" t="n"/>
      <c r="D7" s="46" t="n"/>
      <c r="E7" s="46" t="n"/>
      <c r="F7" s="16">
        <f>IF(B7="","",IF(OR(D7="Needs assessment",E7="Needs assessment"),"Needs assessment",IF(AND(D7="Yes",E7&lt;&gt;"Yes",C7&lt;&gt;"GPAI model"),"Not applicable — qualifying FOSS exception may apply","Applicable — written Article 25(4) agreement")))</f>
        <v/>
      </c>
      <c r="G7" s="46" t="n"/>
      <c r="H7" s="46" t="n"/>
      <c r="I7" s="46" t="n"/>
      <c r="J7" s="46" t="n"/>
      <c r="K7" s="46" t="n"/>
      <c r="L7" s="46" t="n"/>
      <c r="M7" s="46" t="n"/>
      <c r="N7" s="16">
        <f>IF(B7="","",IF(LEFT(F7,14)="Not applicable","N/A",IF(F7="Needs assessment","Needs assessment",IF(M7="","Missing evidence",IF(COUNTIFS('06_EVIDENCE_REGISTER'!$A:$A,M7,'06_EVIDENCE_REGISTER'!$B:$B,A7,'06_EVIDENCE_REGISTER'!$K:$K,"Current")-COUNTIFS('06_EVIDENCE_REGISTER'!$A:$A,M7,'06_EVIDENCE_REGISTER'!$B:$B,A7,'06_EVIDENCE_REGISTER'!$K:$K,"Current",'06_EVIDENCE_REGISTER'!$I:$I,"&lt;"&amp;TODAY(),'06_EVIDENCE_REGISTER'!$I:$I,"&lt;&gt;")&gt;0,"Current evidence","Missing / stale / mismatched")))))</f>
        <v/>
      </c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SUP-004</t>
        </is>
      </c>
      <c r="B8" s="46" t="n"/>
      <c r="C8" s="46" t="n"/>
      <c r="D8" s="46" t="n"/>
      <c r="E8" s="46" t="n"/>
      <c r="F8" s="16">
        <f>IF(B8="","",IF(OR(D8="Needs assessment",E8="Needs assessment"),"Needs assessment",IF(AND(D8="Yes",E8&lt;&gt;"Yes",C8&lt;&gt;"GPAI model"),"Not applicable — qualifying FOSS exception may apply","Applicable — written Article 25(4) agreement")))</f>
        <v/>
      </c>
      <c r="G8" s="46" t="n"/>
      <c r="H8" s="46" t="n"/>
      <c r="I8" s="46" t="n"/>
      <c r="J8" s="46" t="n"/>
      <c r="K8" s="46" t="n"/>
      <c r="L8" s="46" t="n"/>
      <c r="M8" s="46" t="n"/>
      <c r="N8" s="16">
        <f>IF(B8="","",IF(LEFT(F8,14)="Not applicable","N/A",IF(F8="Needs assessment","Needs assessment",IF(M8="","Missing evidence",IF(COUNTIFS('06_EVIDENCE_REGISTER'!$A:$A,M8,'06_EVIDENCE_REGISTER'!$B:$B,A8,'06_EVIDENCE_REGISTER'!$K:$K,"Current")-COUNTIFS('06_EVIDENCE_REGISTER'!$A:$A,M8,'06_EVIDENCE_REGISTER'!$B:$B,A8,'06_EVIDENCE_REGISTER'!$K:$K,"Current",'06_EVIDENCE_REGISTER'!$I:$I,"&lt;"&amp;TODAY(),'06_EVIDENCE_REGISTER'!$I:$I,"&lt;&gt;")&gt;0,"Current evidence","Missing / stale / mismatched")))))</f>
        <v/>
      </c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SUP-005</t>
        </is>
      </c>
      <c r="B9" s="46" t="n"/>
      <c r="C9" s="46" t="n"/>
      <c r="D9" s="46" t="n"/>
      <c r="E9" s="46" t="n"/>
      <c r="F9" s="16">
        <f>IF(B9="","",IF(OR(D9="Needs assessment",E9="Needs assessment"),"Needs assessment",IF(AND(D9="Yes",E9&lt;&gt;"Yes",C9&lt;&gt;"GPAI model"),"Not applicable — qualifying FOSS exception may apply","Applicable — written Article 25(4) agreement")))</f>
        <v/>
      </c>
      <c r="G9" s="46" t="n"/>
      <c r="H9" s="46" t="n"/>
      <c r="I9" s="46" t="n"/>
      <c r="J9" s="46" t="n"/>
      <c r="K9" s="46" t="n"/>
      <c r="L9" s="46" t="n"/>
      <c r="M9" s="46" t="n"/>
      <c r="N9" s="16">
        <f>IF(B9="","",IF(LEFT(F9,14)="Not applicable","N/A",IF(F9="Needs assessment","Needs assessment",IF(M9="","Missing evidence",IF(COUNTIFS('06_EVIDENCE_REGISTER'!$A:$A,M9,'06_EVIDENCE_REGISTER'!$B:$B,A9,'06_EVIDENCE_REGISTER'!$K:$K,"Current")-COUNTIFS('06_EVIDENCE_REGISTER'!$A:$A,M9,'06_EVIDENCE_REGISTER'!$B:$B,A9,'06_EVIDENCE_REGISTER'!$K:$K,"Current",'06_EVIDENCE_REGISTER'!$I:$I,"&lt;"&amp;TODAY(),'06_EVIDENCE_REGISTER'!$I:$I,"&lt;&gt;")&gt;0,"Current evidence","Missing / stale / mismatched")))))</f>
        <v/>
      </c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SUP-006</t>
        </is>
      </c>
      <c r="B10" s="46" t="n"/>
      <c r="C10" s="46" t="n"/>
      <c r="D10" s="46" t="n"/>
      <c r="E10" s="46" t="n"/>
      <c r="F10" s="16">
        <f>IF(B10="","",IF(OR(D10="Needs assessment",E10="Needs assessment"),"Needs assessment",IF(AND(D10="Yes",E10&lt;&gt;"Yes",C10&lt;&gt;"GPAI model"),"Not applicable — qualifying FOSS exception may apply","Applicable — written Article 25(4) agreement")))</f>
        <v/>
      </c>
      <c r="G10" s="46" t="n"/>
      <c r="H10" s="46" t="n"/>
      <c r="I10" s="46" t="n"/>
      <c r="J10" s="46" t="n"/>
      <c r="K10" s="46" t="n"/>
      <c r="L10" s="46" t="n"/>
      <c r="M10" s="46" t="n"/>
      <c r="N10" s="16">
        <f>IF(B10="","",IF(LEFT(F10,14)="Not applicable","N/A",IF(F10="Needs assessment","Needs assessment",IF(M10="","Missing evidence",IF(COUNTIFS('06_EVIDENCE_REGISTER'!$A:$A,M10,'06_EVIDENCE_REGISTER'!$B:$B,A10,'06_EVIDENCE_REGISTER'!$K:$K,"Current")-COUNTIFS('06_EVIDENCE_REGISTER'!$A:$A,M10,'06_EVIDENCE_REGISTER'!$B:$B,A10,'06_EVIDENCE_REGISTER'!$K:$K,"Current",'06_EVIDENCE_REGISTER'!$I:$I,"&lt;"&amp;TODAY(),'06_EVIDENCE_REGISTER'!$I:$I,"&lt;&gt;")&gt;0,"Current evidence","Missing / stale / mismatched")))))</f>
        <v/>
      </c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SUP-007</t>
        </is>
      </c>
      <c r="B11" s="46" t="n"/>
      <c r="C11" s="46" t="n"/>
      <c r="D11" s="46" t="n"/>
      <c r="E11" s="46" t="n"/>
      <c r="F11" s="16">
        <f>IF(B11="","",IF(OR(D11="Needs assessment",E11="Needs assessment"),"Needs assessment",IF(AND(D11="Yes",E11&lt;&gt;"Yes",C11&lt;&gt;"GPAI model"),"Not applicable — qualifying FOSS exception may apply","Applicable — written Article 25(4) agreement")))</f>
        <v/>
      </c>
      <c r="G11" s="46" t="n"/>
      <c r="H11" s="46" t="n"/>
      <c r="I11" s="46" t="n"/>
      <c r="J11" s="46" t="n"/>
      <c r="K11" s="46" t="n"/>
      <c r="L11" s="46" t="n"/>
      <c r="M11" s="46" t="n"/>
      <c r="N11" s="16">
        <f>IF(B11="","",IF(LEFT(F11,14)="Not applicable","N/A",IF(F11="Needs assessment","Needs assessment",IF(M11="","Missing evidence",IF(COUNTIFS('06_EVIDENCE_REGISTER'!$A:$A,M11,'06_EVIDENCE_REGISTER'!$B:$B,A11,'06_EVIDENCE_REGISTER'!$K:$K,"Current")-COUNTIFS('06_EVIDENCE_REGISTER'!$A:$A,M11,'06_EVIDENCE_REGISTER'!$B:$B,A11,'06_EVIDENCE_REGISTER'!$K:$K,"Current",'06_EVIDENCE_REGISTER'!$I:$I,"&lt;"&amp;TODAY(),'06_EVIDENCE_REGISTER'!$I:$I,"&lt;&gt;")&gt;0,"Current evidence","Missing / stale / mismatched")))))</f>
        <v/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SUP-008</t>
        </is>
      </c>
      <c r="B12" s="46" t="n"/>
      <c r="C12" s="46" t="n"/>
      <c r="D12" s="46" t="n"/>
      <c r="E12" s="46" t="n"/>
      <c r="F12" s="16">
        <f>IF(B12="","",IF(OR(D12="Needs assessment",E12="Needs assessment"),"Needs assessment",IF(AND(D12="Yes",E12&lt;&gt;"Yes",C12&lt;&gt;"GPAI model"),"Not applicable — qualifying FOSS exception may apply","Applicable — written Article 25(4) agreement")))</f>
        <v/>
      </c>
      <c r="G12" s="46" t="n"/>
      <c r="H12" s="46" t="n"/>
      <c r="I12" s="46" t="n"/>
      <c r="J12" s="46" t="n"/>
      <c r="K12" s="46" t="n"/>
      <c r="L12" s="46" t="n"/>
      <c r="M12" s="46" t="n"/>
      <c r="N12" s="16">
        <f>IF(B12="","",IF(LEFT(F12,14)="Not applicable","N/A",IF(F12="Needs assessment","Needs assessment",IF(M12="","Missing evidence",IF(COUNTIFS('06_EVIDENCE_REGISTER'!$A:$A,M12,'06_EVIDENCE_REGISTER'!$B:$B,A12,'06_EVIDENCE_REGISTER'!$K:$K,"Current")-COUNTIFS('06_EVIDENCE_REGISTER'!$A:$A,M12,'06_EVIDENCE_REGISTER'!$B:$B,A12,'06_EVIDENCE_REGISTER'!$K:$K,"Current",'06_EVIDENCE_REGISTER'!$I:$I,"&lt;"&amp;TODAY(),'06_EVIDENCE_REGISTER'!$I:$I,"&lt;&gt;")&gt;0,"Current evidence","Missing / stale / mismatched")))))</f>
        <v/>
      </c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SUP-009</t>
        </is>
      </c>
      <c r="B13" s="46" t="n"/>
      <c r="C13" s="46" t="n"/>
      <c r="D13" s="46" t="n"/>
      <c r="E13" s="46" t="n"/>
      <c r="F13" s="16">
        <f>IF(B13="","",IF(OR(D13="Needs assessment",E13="Needs assessment"),"Needs assessment",IF(AND(D13="Yes",E13&lt;&gt;"Yes",C13&lt;&gt;"GPAI model"),"Not applicable — qualifying FOSS exception may apply","Applicable — written Article 25(4) agreement")))</f>
        <v/>
      </c>
      <c r="G13" s="46" t="n"/>
      <c r="H13" s="46" t="n"/>
      <c r="I13" s="46" t="n"/>
      <c r="J13" s="46" t="n"/>
      <c r="K13" s="46" t="n"/>
      <c r="L13" s="46" t="n"/>
      <c r="M13" s="46" t="n"/>
      <c r="N13" s="16">
        <f>IF(B13="","",IF(LEFT(F13,14)="Not applicable","N/A",IF(F13="Needs assessment","Needs assessment",IF(M13="","Missing evidence",IF(COUNTIFS('06_EVIDENCE_REGISTER'!$A:$A,M13,'06_EVIDENCE_REGISTER'!$B:$B,A13,'06_EVIDENCE_REGISTER'!$K:$K,"Current")-COUNTIFS('06_EVIDENCE_REGISTER'!$A:$A,M13,'06_EVIDENCE_REGISTER'!$B:$B,A13,'06_EVIDENCE_REGISTER'!$K:$K,"Current",'06_EVIDENCE_REGISTER'!$I:$I,"&lt;"&amp;TODAY(),'06_EVIDENCE_REGISTER'!$I:$I,"&lt;&gt;")&gt;0,"Current evidence","Missing / stale / mismatched")))))</f>
        <v/>
      </c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SUP-010</t>
        </is>
      </c>
      <c r="B14" s="46" t="n"/>
      <c r="C14" s="46" t="n"/>
      <c r="D14" s="46" t="n"/>
      <c r="E14" s="46" t="n"/>
      <c r="F14" s="16">
        <f>IF(B14="","",IF(OR(D14="Needs assessment",E14="Needs assessment"),"Needs assessment",IF(AND(D14="Yes",E14&lt;&gt;"Yes",C14&lt;&gt;"GPAI model"),"Not applicable — qualifying FOSS exception may apply","Applicable — written Article 25(4) agreement")))</f>
        <v/>
      </c>
      <c r="G14" s="46" t="n"/>
      <c r="H14" s="46" t="n"/>
      <c r="I14" s="46" t="n"/>
      <c r="J14" s="46" t="n"/>
      <c r="K14" s="46" t="n"/>
      <c r="L14" s="46" t="n"/>
      <c r="M14" s="46" t="n"/>
      <c r="N14" s="16">
        <f>IF(B14="","",IF(LEFT(F14,14)="Not applicable","N/A",IF(F14="Needs assessment","Needs assessment",IF(M14="","Missing evidence",IF(COUNTIFS('06_EVIDENCE_REGISTER'!$A:$A,M14,'06_EVIDENCE_REGISTER'!$B:$B,A14,'06_EVIDENCE_REGISTER'!$K:$K,"Current")-COUNTIFS('06_EVIDENCE_REGISTER'!$A:$A,M14,'06_EVIDENCE_REGISTER'!$B:$B,A14,'06_EVIDENCE_REGISTER'!$K:$K,"Current",'06_EVIDENCE_REGISTER'!$I:$I,"&lt;"&amp;TODAY(),'06_EVIDENCE_REGISTER'!$I:$I,"&lt;&gt;")&gt;0,"Current evidence","Missing / stale / mismatched")))))</f>
        <v/>
      </c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SUP-011</t>
        </is>
      </c>
      <c r="B15" s="46" t="n"/>
      <c r="C15" s="46" t="n"/>
      <c r="D15" s="46" t="n"/>
      <c r="E15" s="46" t="n"/>
      <c r="F15" s="16">
        <f>IF(B15="","",IF(OR(D15="Needs assessment",E15="Needs assessment"),"Needs assessment",IF(AND(D15="Yes",E15&lt;&gt;"Yes",C15&lt;&gt;"GPAI model"),"Not applicable — qualifying FOSS exception may apply","Applicable — written Article 25(4) agreement")))</f>
        <v/>
      </c>
      <c r="G15" s="46" t="n"/>
      <c r="H15" s="46" t="n"/>
      <c r="I15" s="46" t="n"/>
      <c r="J15" s="46" t="n"/>
      <c r="K15" s="46" t="n"/>
      <c r="L15" s="46" t="n"/>
      <c r="M15" s="46" t="n"/>
      <c r="N15" s="16">
        <f>IF(B15="","",IF(LEFT(F15,14)="Not applicable","N/A",IF(F15="Needs assessment","Needs assessment",IF(M15="","Missing evidence",IF(COUNTIFS('06_EVIDENCE_REGISTER'!$A:$A,M15,'06_EVIDENCE_REGISTER'!$B:$B,A15,'06_EVIDENCE_REGISTER'!$K:$K,"Current")-COUNTIFS('06_EVIDENCE_REGISTER'!$A:$A,M15,'06_EVIDENCE_REGISTER'!$B:$B,A15,'06_EVIDENCE_REGISTER'!$K:$K,"Current",'06_EVIDENCE_REGISTER'!$I:$I,"&lt;"&amp;TODAY(),'06_EVIDENCE_REGISTER'!$I:$I,"&lt;&gt;")&gt;0,"Current evidence","Missing / stale / mismatched")))))</f>
        <v/>
      </c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SUP-012</t>
        </is>
      </c>
      <c r="B16" s="46" t="n"/>
      <c r="C16" s="46" t="n"/>
      <c r="D16" s="46" t="n"/>
      <c r="E16" s="46" t="n"/>
      <c r="F16" s="16">
        <f>IF(B16="","",IF(OR(D16="Needs assessment",E16="Needs assessment"),"Needs assessment",IF(AND(D16="Yes",E16&lt;&gt;"Yes",C16&lt;&gt;"GPAI model"),"Not applicable — qualifying FOSS exception may apply","Applicable — written Article 25(4) agreement")))</f>
        <v/>
      </c>
      <c r="G16" s="46" t="n"/>
      <c r="H16" s="46" t="n"/>
      <c r="I16" s="46" t="n"/>
      <c r="J16" s="46" t="n"/>
      <c r="K16" s="46" t="n"/>
      <c r="L16" s="46" t="n"/>
      <c r="M16" s="46" t="n"/>
      <c r="N16" s="16">
        <f>IF(B16="","",IF(LEFT(F16,14)="Not applicable","N/A",IF(F16="Needs assessment","Needs assessment",IF(M16="","Missing evidence",IF(COUNTIFS('06_EVIDENCE_REGISTER'!$A:$A,M16,'06_EVIDENCE_REGISTER'!$B:$B,A16,'06_EVIDENCE_REGISTER'!$K:$K,"Current")-COUNTIFS('06_EVIDENCE_REGISTER'!$A:$A,M16,'06_EVIDENCE_REGISTER'!$B:$B,A16,'06_EVIDENCE_REGISTER'!$K:$K,"Current",'06_EVIDENCE_REGISTER'!$I:$I,"&lt;"&amp;TODAY(),'06_EVIDENCE_REGISTER'!$I:$I,"&lt;&gt;")&gt;0,"Current evidence","Missing / stale / mismatched")))))</f>
        <v/>
      </c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SUP-013</t>
        </is>
      </c>
      <c r="B17" s="46" t="n"/>
      <c r="C17" s="46" t="n"/>
      <c r="D17" s="46" t="n"/>
      <c r="E17" s="46" t="n"/>
      <c r="F17" s="16">
        <f>IF(B17="","",IF(OR(D17="Needs assessment",E17="Needs assessment"),"Needs assessment",IF(AND(D17="Yes",E17&lt;&gt;"Yes",C17&lt;&gt;"GPAI model"),"Not applicable — qualifying FOSS exception may apply","Applicable — written Article 25(4) agreement")))</f>
        <v/>
      </c>
      <c r="G17" s="46" t="n"/>
      <c r="H17" s="46" t="n"/>
      <c r="I17" s="46" t="n"/>
      <c r="J17" s="46" t="n"/>
      <c r="K17" s="46" t="n"/>
      <c r="L17" s="46" t="n"/>
      <c r="M17" s="46" t="n"/>
      <c r="N17" s="16">
        <f>IF(B17="","",IF(LEFT(F17,14)="Not applicable","N/A",IF(F17="Needs assessment","Needs assessment",IF(M17="","Missing evidence",IF(COUNTIFS('06_EVIDENCE_REGISTER'!$A:$A,M17,'06_EVIDENCE_REGISTER'!$B:$B,A17,'06_EVIDENCE_REGISTER'!$K:$K,"Current")-COUNTIFS('06_EVIDENCE_REGISTER'!$A:$A,M17,'06_EVIDENCE_REGISTER'!$B:$B,A17,'06_EVIDENCE_REGISTER'!$K:$K,"Current",'06_EVIDENCE_REGISTER'!$I:$I,"&lt;"&amp;TODAY(),'06_EVIDENCE_REGISTER'!$I:$I,"&lt;&gt;")&gt;0,"Current evidence","Missing / stale / mismatched")))))</f>
        <v/>
      </c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SUP-014</t>
        </is>
      </c>
      <c r="B18" s="46" t="n"/>
      <c r="C18" s="46" t="n"/>
      <c r="D18" s="46" t="n"/>
      <c r="E18" s="46" t="n"/>
      <c r="F18" s="16">
        <f>IF(B18="","",IF(OR(D18="Needs assessment",E18="Needs assessment"),"Needs assessment",IF(AND(D18="Yes",E18&lt;&gt;"Yes",C18&lt;&gt;"GPAI model"),"Not applicable — qualifying FOSS exception may apply","Applicable — written Article 25(4) agreement")))</f>
        <v/>
      </c>
      <c r="G18" s="46" t="n"/>
      <c r="H18" s="46" t="n"/>
      <c r="I18" s="46" t="n"/>
      <c r="J18" s="46" t="n"/>
      <c r="K18" s="46" t="n"/>
      <c r="L18" s="46" t="n"/>
      <c r="M18" s="46" t="n"/>
      <c r="N18" s="16">
        <f>IF(B18="","",IF(LEFT(F18,14)="Not applicable","N/A",IF(F18="Needs assessment","Needs assessment",IF(M18="","Missing evidence",IF(COUNTIFS('06_EVIDENCE_REGISTER'!$A:$A,M18,'06_EVIDENCE_REGISTER'!$B:$B,A18,'06_EVIDENCE_REGISTER'!$K:$K,"Current")-COUNTIFS('06_EVIDENCE_REGISTER'!$A:$A,M18,'06_EVIDENCE_REGISTER'!$B:$B,A18,'06_EVIDENCE_REGISTER'!$K:$K,"Current",'06_EVIDENCE_REGISTER'!$I:$I,"&lt;"&amp;TODAY(),'06_EVIDENCE_REGISTER'!$I:$I,"&lt;&gt;")&gt;0,"Current evidence","Missing / stale / mismatched")))))</f>
        <v/>
      </c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SUP-015</t>
        </is>
      </c>
      <c r="B19" s="46" t="n"/>
      <c r="C19" s="46" t="n"/>
      <c r="D19" s="46" t="n"/>
      <c r="E19" s="46" t="n"/>
      <c r="F19" s="16">
        <f>IF(B19="","",IF(OR(D19="Needs assessment",E19="Needs assessment"),"Needs assessment",IF(AND(D19="Yes",E19&lt;&gt;"Yes",C19&lt;&gt;"GPAI model"),"Not applicable — qualifying FOSS exception may apply","Applicable — written Article 25(4) agreement")))</f>
        <v/>
      </c>
      <c r="G19" s="46" t="n"/>
      <c r="H19" s="46" t="n"/>
      <c r="I19" s="46" t="n"/>
      <c r="J19" s="46" t="n"/>
      <c r="K19" s="46" t="n"/>
      <c r="L19" s="46" t="n"/>
      <c r="M19" s="46" t="n"/>
      <c r="N19" s="16">
        <f>IF(B19="","",IF(LEFT(F19,14)="Not applicable","N/A",IF(F19="Needs assessment","Needs assessment",IF(M19="","Missing evidence",IF(COUNTIFS('06_EVIDENCE_REGISTER'!$A:$A,M19,'06_EVIDENCE_REGISTER'!$B:$B,A19,'06_EVIDENCE_REGISTER'!$K:$K,"Current")-COUNTIFS('06_EVIDENCE_REGISTER'!$A:$A,M19,'06_EVIDENCE_REGISTER'!$B:$B,A19,'06_EVIDENCE_REGISTER'!$K:$K,"Current",'06_EVIDENCE_REGISTER'!$I:$I,"&lt;"&amp;TODAY(),'06_EVIDENCE_REGISTER'!$I:$I,"&lt;&gt;")&gt;0,"Current evidence","Missing / stale / mismatched")))))</f>
        <v/>
      </c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SUP-016</t>
        </is>
      </c>
      <c r="B20" s="46" t="n"/>
      <c r="C20" s="46" t="n"/>
      <c r="D20" s="46" t="n"/>
      <c r="E20" s="46" t="n"/>
      <c r="F20" s="16">
        <f>IF(B20="","",IF(OR(D20="Needs assessment",E20="Needs assessment"),"Needs assessment",IF(AND(D20="Yes",E20&lt;&gt;"Yes",C20&lt;&gt;"GPAI model"),"Not applicable — qualifying FOSS exception may apply","Applicable — written Article 25(4) agreement")))</f>
        <v/>
      </c>
      <c r="G20" s="46" t="n"/>
      <c r="H20" s="46" t="n"/>
      <c r="I20" s="46" t="n"/>
      <c r="J20" s="46" t="n"/>
      <c r="K20" s="46" t="n"/>
      <c r="L20" s="46" t="n"/>
      <c r="M20" s="46" t="n"/>
      <c r="N20" s="16">
        <f>IF(B20="","",IF(LEFT(F20,14)="Not applicable","N/A",IF(F20="Needs assessment","Needs assessment",IF(M20="","Missing evidence",IF(COUNTIFS('06_EVIDENCE_REGISTER'!$A:$A,M20,'06_EVIDENCE_REGISTER'!$B:$B,A20,'06_EVIDENCE_REGISTER'!$K:$K,"Current")-COUNTIFS('06_EVIDENCE_REGISTER'!$A:$A,M20,'06_EVIDENCE_REGISTER'!$B:$B,A20,'06_EVIDENCE_REGISTER'!$K:$K,"Current",'06_EVIDENCE_REGISTER'!$I:$I,"&lt;"&amp;TODAY(),'06_EVIDENCE_REGISTER'!$I:$I,"&lt;&gt;")&gt;0,"Current evidence","Missing / stale / mismatched")))))</f>
        <v/>
      </c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SUP-017</t>
        </is>
      </c>
      <c r="B21" s="46" t="n"/>
      <c r="C21" s="46" t="n"/>
      <c r="D21" s="46" t="n"/>
      <c r="E21" s="46" t="n"/>
      <c r="F21" s="16">
        <f>IF(B21="","",IF(OR(D21="Needs assessment",E21="Needs assessment"),"Needs assessment",IF(AND(D21="Yes",E21&lt;&gt;"Yes",C21&lt;&gt;"GPAI model"),"Not applicable — qualifying FOSS exception may apply","Applicable — written Article 25(4) agreement")))</f>
        <v/>
      </c>
      <c r="G21" s="46" t="n"/>
      <c r="H21" s="46" t="n"/>
      <c r="I21" s="46" t="n"/>
      <c r="J21" s="46" t="n"/>
      <c r="K21" s="46" t="n"/>
      <c r="L21" s="46" t="n"/>
      <c r="M21" s="46" t="n"/>
      <c r="N21" s="16">
        <f>IF(B21="","",IF(LEFT(F21,14)="Not applicable","N/A",IF(F21="Needs assessment","Needs assessment",IF(M21="","Missing evidence",IF(COUNTIFS('06_EVIDENCE_REGISTER'!$A:$A,M21,'06_EVIDENCE_REGISTER'!$B:$B,A21,'06_EVIDENCE_REGISTER'!$K:$K,"Current")-COUNTIFS('06_EVIDENCE_REGISTER'!$A:$A,M21,'06_EVIDENCE_REGISTER'!$B:$B,A21,'06_EVIDENCE_REGISTER'!$K:$K,"Current",'06_EVIDENCE_REGISTER'!$I:$I,"&lt;"&amp;TODAY(),'06_EVIDENCE_REGISTER'!$I:$I,"&lt;&gt;")&gt;0,"Current evidence","Missing / stale / mismatched")))))</f>
        <v/>
      </c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SUP-018</t>
        </is>
      </c>
      <c r="B22" s="46" t="n"/>
      <c r="C22" s="46" t="n"/>
      <c r="D22" s="46" t="n"/>
      <c r="E22" s="46" t="n"/>
      <c r="F22" s="16">
        <f>IF(B22="","",IF(OR(D22="Needs assessment",E22="Needs assessment"),"Needs assessment",IF(AND(D22="Yes",E22&lt;&gt;"Yes",C22&lt;&gt;"GPAI model"),"Not applicable — qualifying FOSS exception may apply","Applicable — written Article 25(4) agreement")))</f>
        <v/>
      </c>
      <c r="G22" s="46" t="n"/>
      <c r="H22" s="46" t="n"/>
      <c r="I22" s="46" t="n"/>
      <c r="J22" s="46" t="n"/>
      <c r="K22" s="46" t="n"/>
      <c r="L22" s="46" t="n"/>
      <c r="M22" s="46" t="n"/>
      <c r="N22" s="16">
        <f>IF(B22="","",IF(LEFT(F22,14)="Not applicable","N/A",IF(F22="Needs assessment","Needs assessment",IF(M22="","Missing evidence",IF(COUNTIFS('06_EVIDENCE_REGISTER'!$A:$A,M22,'06_EVIDENCE_REGISTER'!$B:$B,A22,'06_EVIDENCE_REGISTER'!$K:$K,"Current")-COUNTIFS('06_EVIDENCE_REGISTER'!$A:$A,M22,'06_EVIDENCE_REGISTER'!$B:$B,A22,'06_EVIDENCE_REGISTER'!$K:$K,"Current",'06_EVIDENCE_REGISTER'!$I:$I,"&lt;"&amp;TODAY(),'06_EVIDENCE_REGISTER'!$I:$I,"&lt;&gt;")&gt;0,"Current evidence","Missing / stale / mismatched")))))</f>
        <v/>
      </c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SUP-019</t>
        </is>
      </c>
      <c r="B23" s="46" t="n"/>
      <c r="C23" s="46" t="n"/>
      <c r="D23" s="46" t="n"/>
      <c r="E23" s="46" t="n"/>
      <c r="F23" s="16">
        <f>IF(B23="","",IF(OR(D23="Needs assessment",E23="Needs assessment"),"Needs assessment",IF(AND(D23="Yes",E23&lt;&gt;"Yes",C23&lt;&gt;"GPAI model"),"Not applicable — qualifying FOSS exception may apply","Applicable — written Article 25(4) agreement")))</f>
        <v/>
      </c>
      <c r="G23" s="46" t="n"/>
      <c r="H23" s="46" t="n"/>
      <c r="I23" s="46" t="n"/>
      <c r="J23" s="46" t="n"/>
      <c r="K23" s="46" t="n"/>
      <c r="L23" s="46" t="n"/>
      <c r="M23" s="46" t="n"/>
      <c r="N23" s="16">
        <f>IF(B23="","",IF(LEFT(F23,14)="Not applicable","N/A",IF(F23="Needs assessment","Needs assessment",IF(M23="","Missing evidence",IF(COUNTIFS('06_EVIDENCE_REGISTER'!$A:$A,M23,'06_EVIDENCE_REGISTER'!$B:$B,A23,'06_EVIDENCE_REGISTER'!$K:$K,"Current")-COUNTIFS('06_EVIDENCE_REGISTER'!$A:$A,M23,'06_EVIDENCE_REGISTER'!$B:$B,A23,'06_EVIDENCE_REGISTER'!$K:$K,"Current",'06_EVIDENCE_REGISTER'!$I:$I,"&lt;"&amp;TODAY(),'06_EVIDENCE_REGISTER'!$I:$I,"&lt;&gt;")&gt;0,"Current evidence","Missing / stale / mismatched")))))</f>
        <v/>
      </c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SUP-020</t>
        </is>
      </c>
      <c r="B24" s="46" t="n"/>
      <c r="C24" s="46" t="n"/>
      <c r="D24" s="46" t="n"/>
      <c r="E24" s="46" t="n"/>
      <c r="F24" s="16">
        <f>IF(B24="","",IF(OR(D24="Needs assessment",E24="Needs assessment"),"Needs assessment",IF(AND(D24="Yes",E24&lt;&gt;"Yes",C24&lt;&gt;"GPAI model"),"Not applicable — qualifying FOSS exception may apply","Applicable — written Article 25(4) agreement")))</f>
        <v/>
      </c>
      <c r="G24" s="46" t="n"/>
      <c r="H24" s="46" t="n"/>
      <c r="I24" s="46" t="n"/>
      <c r="J24" s="46" t="n"/>
      <c r="K24" s="46" t="n"/>
      <c r="L24" s="46" t="n"/>
      <c r="M24" s="46" t="n"/>
      <c r="N24" s="16">
        <f>IF(B24="","",IF(LEFT(F24,14)="Not applicable","N/A",IF(F24="Needs assessment","Needs assessment",IF(M24="","Missing evidence",IF(COUNTIFS('06_EVIDENCE_REGISTER'!$A:$A,M24,'06_EVIDENCE_REGISTER'!$B:$B,A24,'06_EVIDENCE_REGISTER'!$K:$K,"Current")-COUNTIFS('06_EVIDENCE_REGISTER'!$A:$A,M24,'06_EVIDENCE_REGISTER'!$B:$B,A24,'06_EVIDENCE_REGISTER'!$K:$K,"Current",'06_EVIDENCE_REGISTER'!$I:$I,"&lt;"&amp;TODAY(),'06_EVIDENCE_REGISTER'!$I:$I,"&lt;&gt;")&gt;0,"Current evidence","Missing / stale / mismatched")))))</f>
        <v/>
      </c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SUP-021</t>
        </is>
      </c>
      <c r="B25" s="46" t="n"/>
      <c r="C25" s="46" t="n"/>
      <c r="D25" s="46" t="n"/>
      <c r="E25" s="46" t="n"/>
      <c r="F25" s="16">
        <f>IF(B25="","",IF(OR(D25="Needs assessment",E25="Needs assessment"),"Needs assessment",IF(AND(D25="Yes",E25&lt;&gt;"Yes",C25&lt;&gt;"GPAI model"),"Not applicable — qualifying FOSS exception may apply","Applicable — written Article 25(4) agreement")))</f>
        <v/>
      </c>
      <c r="G25" s="46" t="n"/>
      <c r="H25" s="46" t="n"/>
      <c r="I25" s="46" t="n"/>
      <c r="J25" s="46" t="n"/>
      <c r="K25" s="46" t="n"/>
      <c r="L25" s="46" t="n"/>
      <c r="M25" s="46" t="n"/>
      <c r="N25" s="16">
        <f>IF(B25="","",IF(LEFT(F25,14)="Not applicable","N/A",IF(F25="Needs assessment","Needs assessment",IF(M25="","Missing evidence",IF(COUNTIFS('06_EVIDENCE_REGISTER'!$A:$A,M25,'06_EVIDENCE_REGISTER'!$B:$B,A25,'06_EVIDENCE_REGISTER'!$K:$K,"Current")-COUNTIFS('06_EVIDENCE_REGISTER'!$A:$A,M25,'06_EVIDENCE_REGISTER'!$B:$B,A25,'06_EVIDENCE_REGISTER'!$K:$K,"Current",'06_EVIDENCE_REGISTER'!$I:$I,"&lt;"&amp;TODAY(),'06_EVIDENCE_REGISTER'!$I:$I,"&lt;&gt;")&gt;0,"Current evidence","Missing / stale / mismatched")))))</f>
        <v/>
      </c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SUP-022</t>
        </is>
      </c>
      <c r="B26" s="46" t="n"/>
      <c r="C26" s="46" t="n"/>
      <c r="D26" s="46" t="n"/>
      <c r="E26" s="46" t="n"/>
      <c r="F26" s="16">
        <f>IF(B26="","",IF(OR(D26="Needs assessment",E26="Needs assessment"),"Needs assessment",IF(AND(D26="Yes",E26&lt;&gt;"Yes",C26&lt;&gt;"GPAI model"),"Not applicable — qualifying FOSS exception may apply","Applicable — written Article 25(4) agreement")))</f>
        <v/>
      </c>
      <c r="G26" s="46" t="n"/>
      <c r="H26" s="46" t="n"/>
      <c r="I26" s="46" t="n"/>
      <c r="J26" s="46" t="n"/>
      <c r="K26" s="46" t="n"/>
      <c r="L26" s="46" t="n"/>
      <c r="M26" s="46" t="n"/>
      <c r="N26" s="16">
        <f>IF(B26="","",IF(LEFT(F26,14)="Not applicable","N/A",IF(F26="Needs assessment","Needs assessment",IF(M26="","Missing evidence",IF(COUNTIFS('06_EVIDENCE_REGISTER'!$A:$A,M26,'06_EVIDENCE_REGISTER'!$B:$B,A26,'06_EVIDENCE_REGISTER'!$K:$K,"Current")-COUNTIFS('06_EVIDENCE_REGISTER'!$A:$A,M26,'06_EVIDENCE_REGISTER'!$B:$B,A26,'06_EVIDENCE_REGISTER'!$K:$K,"Current",'06_EVIDENCE_REGISTER'!$I:$I,"&lt;"&amp;TODAY(),'06_EVIDENCE_REGISTER'!$I:$I,"&lt;&gt;")&gt;0,"Current evidence","Missing / stale / mismatched")))))</f>
        <v/>
      </c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SUP-023</t>
        </is>
      </c>
      <c r="B27" s="46" t="n"/>
      <c r="C27" s="46" t="n"/>
      <c r="D27" s="46" t="n"/>
      <c r="E27" s="46" t="n"/>
      <c r="F27" s="16">
        <f>IF(B27="","",IF(OR(D27="Needs assessment",E27="Needs assessment"),"Needs assessment",IF(AND(D27="Yes",E27&lt;&gt;"Yes",C27&lt;&gt;"GPAI model"),"Not applicable — qualifying FOSS exception may apply","Applicable — written Article 25(4) agreement")))</f>
        <v/>
      </c>
      <c r="G27" s="46" t="n"/>
      <c r="H27" s="46" t="n"/>
      <c r="I27" s="46" t="n"/>
      <c r="J27" s="46" t="n"/>
      <c r="K27" s="46" t="n"/>
      <c r="L27" s="46" t="n"/>
      <c r="M27" s="46" t="n"/>
      <c r="N27" s="16">
        <f>IF(B27="","",IF(LEFT(F27,14)="Not applicable","N/A",IF(F27="Needs assessment","Needs assessment",IF(M27="","Missing evidence",IF(COUNTIFS('06_EVIDENCE_REGISTER'!$A:$A,M27,'06_EVIDENCE_REGISTER'!$B:$B,A27,'06_EVIDENCE_REGISTER'!$K:$K,"Current")-COUNTIFS('06_EVIDENCE_REGISTER'!$A:$A,M27,'06_EVIDENCE_REGISTER'!$B:$B,A27,'06_EVIDENCE_REGISTER'!$K:$K,"Current",'06_EVIDENCE_REGISTER'!$I:$I,"&lt;"&amp;TODAY(),'06_EVIDENCE_REGISTER'!$I:$I,"&lt;&gt;")&gt;0,"Current evidence","Missing / stale / mismatched")))))</f>
        <v/>
      </c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SUP-024</t>
        </is>
      </c>
      <c r="B28" s="46" t="n"/>
      <c r="C28" s="46" t="n"/>
      <c r="D28" s="46" t="n"/>
      <c r="E28" s="46" t="n"/>
      <c r="F28" s="16">
        <f>IF(B28="","",IF(OR(D28="Needs assessment",E28="Needs assessment"),"Needs assessment",IF(AND(D28="Yes",E28&lt;&gt;"Yes",C28&lt;&gt;"GPAI model"),"Not applicable — qualifying FOSS exception may apply","Applicable — written Article 25(4) agreement")))</f>
        <v/>
      </c>
      <c r="G28" s="46" t="n"/>
      <c r="H28" s="46" t="n"/>
      <c r="I28" s="46" t="n"/>
      <c r="J28" s="46" t="n"/>
      <c r="K28" s="46" t="n"/>
      <c r="L28" s="46" t="n"/>
      <c r="M28" s="46" t="n"/>
      <c r="N28" s="16">
        <f>IF(B28="","",IF(LEFT(F28,14)="Not applicable","N/A",IF(F28="Needs assessment","Needs assessment",IF(M28="","Missing evidence",IF(COUNTIFS('06_EVIDENCE_REGISTER'!$A:$A,M28,'06_EVIDENCE_REGISTER'!$B:$B,A28,'06_EVIDENCE_REGISTER'!$K:$K,"Current")-COUNTIFS('06_EVIDENCE_REGISTER'!$A:$A,M28,'06_EVIDENCE_REGISTER'!$B:$B,A28,'06_EVIDENCE_REGISTER'!$K:$K,"Current",'06_EVIDENCE_REGISTER'!$I:$I,"&lt;"&amp;TODAY(),'06_EVIDENCE_REGISTER'!$I:$I,"&lt;&gt;")&gt;0,"Current evidence","Missing / stale / mismatched")))))</f>
        <v/>
      </c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SUP-025</t>
        </is>
      </c>
      <c r="B29" s="46" t="n"/>
      <c r="C29" s="46" t="n"/>
      <c r="D29" s="46" t="n"/>
      <c r="E29" s="46" t="n"/>
      <c r="F29" s="16">
        <f>IF(B29="","",IF(OR(D29="Needs assessment",E29="Needs assessment"),"Needs assessment",IF(AND(D29="Yes",E29&lt;&gt;"Yes",C29&lt;&gt;"GPAI model"),"Not applicable — qualifying FOSS exception may apply","Applicable — written Article 25(4) agreement")))</f>
        <v/>
      </c>
      <c r="G29" s="46" t="n"/>
      <c r="H29" s="46" t="n"/>
      <c r="I29" s="46" t="n"/>
      <c r="J29" s="46" t="n"/>
      <c r="K29" s="46" t="n"/>
      <c r="L29" s="46" t="n"/>
      <c r="M29" s="46" t="n"/>
      <c r="N29" s="16">
        <f>IF(B29="","",IF(LEFT(F29,14)="Not applicable","N/A",IF(F29="Needs assessment","Needs assessment",IF(M29="","Missing evidence",IF(COUNTIFS('06_EVIDENCE_REGISTER'!$A:$A,M29,'06_EVIDENCE_REGISTER'!$B:$B,A29,'06_EVIDENCE_REGISTER'!$K:$K,"Current")-COUNTIFS('06_EVIDENCE_REGISTER'!$A:$A,M29,'06_EVIDENCE_REGISTER'!$B:$B,A29,'06_EVIDENCE_REGISTER'!$K:$K,"Current",'06_EVIDENCE_REGISTER'!$I:$I,"&lt;"&amp;TODAY(),'06_EVIDENCE_REGISTER'!$I:$I,"&lt;&gt;")&gt;0,"Current evidence","Missing / stale / mismatched")))))</f>
        <v/>
      </c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SUP-026</t>
        </is>
      </c>
      <c r="B30" s="46" t="n"/>
      <c r="C30" s="46" t="n"/>
      <c r="D30" s="46" t="n"/>
      <c r="E30" s="46" t="n"/>
      <c r="F30" s="16">
        <f>IF(B30="","",IF(OR(D30="Needs assessment",E30="Needs assessment"),"Needs assessment",IF(AND(D30="Yes",E30&lt;&gt;"Yes",C30&lt;&gt;"GPAI model"),"Not applicable — qualifying FOSS exception may apply","Applicable — written Article 25(4) agreement")))</f>
        <v/>
      </c>
      <c r="G30" s="46" t="n"/>
      <c r="H30" s="46" t="n"/>
      <c r="I30" s="46" t="n"/>
      <c r="J30" s="46" t="n"/>
      <c r="K30" s="46" t="n"/>
      <c r="L30" s="46" t="n"/>
      <c r="M30" s="46" t="n"/>
      <c r="N30" s="16">
        <f>IF(B30="","",IF(LEFT(F30,14)="Not applicable","N/A",IF(F30="Needs assessment","Needs assessment",IF(M30="","Missing evidence",IF(COUNTIFS('06_EVIDENCE_REGISTER'!$A:$A,M30,'06_EVIDENCE_REGISTER'!$B:$B,A30,'06_EVIDENCE_REGISTER'!$K:$K,"Current")-COUNTIFS('06_EVIDENCE_REGISTER'!$A:$A,M30,'06_EVIDENCE_REGISTER'!$B:$B,A30,'06_EVIDENCE_REGISTER'!$K:$K,"Current",'06_EVIDENCE_REGISTER'!$I:$I,"&lt;"&amp;TODAY(),'06_EVIDENCE_REGISTER'!$I:$I,"&lt;&gt;")&gt;0,"Current evidence","Missing / stale / mismatched")))))</f>
        <v/>
      </c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SUP-027</t>
        </is>
      </c>
      <c r="B31" s="46" t="n"/>
      <c r="C31" s="46" t="n"/>
      <c r="D31" s="46" t="n"/>
      <c r="E31" s="46" t="n"/>
      <c r="F31" s="16">
        <f>IF(B31="","",IF(OR(D31="Needs assessment",E31="Needs assessment"),"Needs assessment",IF(AND(D31="Yes",E31&lt;&gt;"Yes",C31&lt;&gt;"GPAI model"),"Not applicable — qualifying FOSS exception may apply","Applicable — written Article 25(4) agreement")))</f>
        <v/>
      </c>
      <c r="G31" s="46" t="n"/>
      <c r="H31" s="46" t="n"/>
      <c r="I31" s="46" t="n"/>
      <c r="J31" s="46" t="n"/>
      <c r="K31" s="46" t="n"/>
      <c r="L31" s="46" t="n"/>
      <c r="M31" s="46" t="n"/>
      <c r="N31" s="16">
        <f>IF(B31="","",IF(LEFT(F31,14)="Not applicable","N/A",IF(F31="Needs assessment","Needs assessment",IF(M31="","Missing evidence",IF(COUNTIFS('06_EVIDENCE_REGISTER'!$A:$A,M31,'06_EVIDENCE_REGISTER'!$B:$B,A31,'06_EVIDENCE_REGISTER'!$K:$K,"Current")-COUNTIFS('06_EVIDENCE_REGISTER'!$A:$A,M31,'06_EVIDENCE_REGISTER'!$B:$B,A31,'06_EVIDENCE_REGISTER'!$K:$K,"Current",'06_EVIDENCE_REGISTER'!$I:$I,"&lt;"&amp;TODAY(),'06_EVIDENCE_REGISTER'!$I:$I,"&lt;&gt;")&gt;0,"Current evidence","Missing / stale / mismatched")))))</f>
        <v/>
      </c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SUP-028</t>
        </is>
      </c>
      <c r="B32" s="46" t="n"/>
      <c r="C32" s="46" t="n"/>
      <c r="D32" s="46" t="n"/>
      <c r="E32" s="46" t="n"/>
      <c r="F32" s="16">
        <f>IF(B32="","",IF(OR(D32="Needs assessment",E32="Needs assessment"),"Needs assessment",IF(AND(D32="Yes",E32&lt;&gt;"Yes",C32&lt;&gt;"GPAI model"),"Not applicable — qualifying FOSS exception may apply","Applicable — written Article 25(4) agreement")))</f>
        <v/>
      </c>
      <c r="G32" s="46" t="n"/>
      <c r="H32" s="46" t="n"/>
      <c r="I32" s="46" t="n"/>
      <c r="J32" s="46" t="n"/>
      <c r="K32" s="46" t="n"/>
      <c r="L32" s="46" t="n"/>
      <c r="M32" s="46" t="n"/>
      <c r="N32" s="16">
        <f>IF(B32="","",IF(LEFT(F32,14)="Not applicable","N/A",IF(F32="Needs assessment","Needs assessment",IF(M32="","Missing evidence",IF(COUNTIFS('06_EVIDENCE_REGISTER'!$A:$A,M32,'06_EVIDENCE_REGISTER'!$B:$B,A32,'06_EVIDENCE_REGISTER'!$K:$K,"Current")-COUNTIFS('06_EVIDENCE_REGISTER'!$A:$A,M32,'06_EVIDENCE_REGISTER'!$B:$B,A32,'06_EVIDENCE_REGISTER'!$K:$K,"Current",'06_EVIDENCE_REGISTER'!$I:$I,"&lt;"&amp;TODAY(),'06_EVIDENCE_REGISTER'!$I:$I,"&lt;&gt;")&gt;0,"Current evidence","Missing / stale / mismatched")))))</f>
        <v/>
      </c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SUP-029</t>
        </is>
      </c>
      <c r="B33" s="46" t="n"/>
      <c r="C33" s="46" t="n"/>
      <c r="D33" s="46" t="n"/>
      <c r="E33" s="46" t="n"/>
      <c r="F33" s="16">
        <f>IF(B33="","",IF(OR(D33="Needs assessment",E33="Needs assessment"),"Needs assessment",IF(AND(D33="Yes",E33&lt;&gt;"Yes",C33&lt;&gt;"GPAI model"),"Not applicable — qualifying FOSS exception may apply","Applicable — written Article 25(4) agreement")))</f>
        <v/>
      </c>
      <c r="G33" s="46" t="n"/>
      <c r="H33" s="46" t="n"/>
      <c r="I33" s="46" t="n"/>
      <c r="J33" s="46" t="n"/>
      <c r="K33" s="46" t="n"/>
      <c r="L33" s="46" t="n"/>
      <c r="M33" s="46" t="n"/>
      <c r="N33" s="16">
        <f>IF(B33="","",IF(LEFT(F33,14)="Not applicable","N/A",IF(F33="Needs assessment","Needs assessment",IF(M33="","Missing evidence",IF(COUNTIFS('06_EVIDENCE_REGISTER'!$A:$A,M33,'06_EVIDENCE_REGISTER'!$B:$B,A33,'06_EVIDENCE_REGISTER'!$K:$K,"Current")-COUNTIFS('06_EVIDENCE_REGISTER'!$A:$A,M33,'06_EVIDENCE_REGISTER'!$B:$B,A33,'06_EVIDENCE_REGISTER'!$K:$K,"Current",'06_EVIDENCE_REGISTER'!$I:$I,"&lt;"&amp;TODAY(),'06_EVIDENCE_REGISTER'!$I:$I,"&lt;&gt;")&gt;0,"Current evidence","Missing / stale / mismatched")))))</f>
        <v/>
      </c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SUP-030</t>
        </is>
      </c>
      <c r="B34" s="46" t="n"/>
      <c r="C34" s="46" t="n"/>
      <c r="D34" s="46" t="n"/>
      <c r="E34" s="46" t="n"/>
      <c r="F34" s="16">
        <f>IF(B34="","",IF(OR(D34="Needs assessment",E34="Needs assessment"),"Needs assessment",IF(AND(D34="Yes",E34&lt;&gt;"Yes",C34&lt;&gt;"GPAI model"),"Not applicable — qualifying FOSS exception may apply","Applicable — written Article 25(4) agreement")))</f>
        <v/>
      </c>
      <c r="G34" s="46" t="n"/>
      <c r="H34" s="46" t="n"/>
      <c r="I34" s="46" t="n"/>
      <c r="J34" s="46" t="n"/>
      <c r="K34" s="46" t="n"/>
      <c r="L34" s="46" t="n"/>
      <c r="M34" s="46" t="n"/>
      <c r="N34" s="16">
        <f>IF(B34="","",IF(LEFT(F34,14)="Not applicable","N/A",IF(F34="Needs assessment","Needs assessment",IF(M34="","Missing evidence",IF(COUNTIFS('06_EVIDENCE_REGISTER'!$A:$A,M34,'06_EVIDENCE_REGISTER'!$B:$B,A34,'06_EVIDENCE_REGISTER'!$K:$K,"Current")-COUNTIFS('06_EVIDENCE_REGISTER'!$A:$A,M34,'06_EVIDENCE_REGISTER'!$B:$B,A34,'06_EVIDENCE_REGISTER'!$K:$K,"Current",'06_EVIDENCE_REGISTER'!$I:$I,"&lt;"&amp;TODAY(),'06_EVIDENCE_REGISTER'!$I:$I,"&lt;&gt;")&gt;0,"Current evidence","Missing / stale / mismatched")))))</f>
        <v/>
      </c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SUP-031</t>
        </is>
      </c>
      <c r="B35" s="46" t="n"/>
      <c r="C35" s="46" t="n"/>
      <c r="D35" s="46" t="n"/>
      <c r="E35" s="46" t="n"/>
      <c r="F35" s="16">
        <f>IF(B35="","",IF(OR(D35="Needs assessment",E35="Needs assessment"),"Needs assessment",IF(AND(D35="Yes",E35&lt;&gt;"Yes",C35&lt;&gt;"GPAI model"),"Not applicable — qualifying FOSS exception may apply","Applicable — written Article 25(4) agreement")))</f>
        <v/>
      </c>
      <c r="G35" s="46" t="n"/>
      <c r="H35" s="46" t="n"/>
      <c r="I35" s="46" t="n"/>
      <c r="J35" s="46" t="n"/>
      <c r="K35" s="46" t="n"/>
      <c r="L35" s="46" t="n"/>
      <c r="M35" s="46" t="n"/>
      <c r="N35" s="16">
        <f>IF(B35="","",IF(LEFT(F35,14)="Not applicable","N/A",IF(F35="Needs assessment","Needs assessment",IF(M35="","Missing evidence",IF(COUNTIFS('06_EVIDENCE_REGISTER'!$A:$A,M35,'06_EVIDENCE_REGISTER'!$B:$B,A35,'06_EVIDENCE_REGISTER'!$K:$K,"Current")-COUNTIFS('06_EVIDENCE_REGISTER'!$A:$A,M35,'06_EVIDENCE_REGISTER'!$B:$B,A35,'06_EVIDENCE_REGISTER'!$K:$K,"Current",'06_EVIDENCE_REGISTER'!$I:$I,"&lt;"&amp;TODAY(),'06_EVIDENCE_REGISTER'!$I:$I,"&lt;&gt;")&gt;0,"Current evidence","Missing / stale / mismatched")))))</f>
        <v/>
      </c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SUP-032</t>
        </is>
      </c>
      <c r="B36" s="46" t="n"/>
      <c r="C36" s="46" t="n"/>
      <c r="D36" s="46" t="n"/>
      <c r="E36" s="46" t="n"/>
      <c r="F36" s="16">
        <f>IF(B36="","",IF(OR(D36="Needs assessment",E36="Needs assessment"),"Needs assessment",IF(AND(D36="Yes",E36&lt;&gt;"Yes",C36&lt;&gt;"GPAI model"),"Not applicable — qualifying FOSS exception may apply","Applicable — written Article 25(4) agreement")))</f>
        <v/>
      </c>
      <c r="G36" s="46" t="n"/>
      <c r="H36" s="46" t="n"/>
      <c r="I36" s="46" t="n"/>
      <c r="J36" s="46" t="n"/>
      <c r="K36" s="46" t="n"/>
      <c r="L36" s="46" t="n"/>
      <c r="M36" s="46" t="n"/>
      <c r="N36" s="16">
        <f>IF(B36="","",IF(LEFT(F36,14)="Not applicable","N/A",IF(F36="Needs assessment","Needs assessment",IF(M36="","Missing evidence",IF(COUNTIFS('06_EVIDENCE_REGISTER'!$A:$A,M36,'06_EVIDENCE_REGISTER'!$B:$B,A36,'06_EVIDENCE_REGISTER'!$K:$K,"Current")-COUNTIFS('06_EVIDENCE_REGISTER'!$A:$A,M36,'06_EVIDENCE_REGISTER'!$B:$B,A36,'06_EVIDENCE_REGISTER'!$K:$K,"Current",'06_EVIDENCE_REGISTER'!$I:$I,"&lt;"&amp;TODAY(),'06_EVIDENCE_REGISTER'!$I:$I,"&lt;&gt;")&gt;0,"Current evidence","Missing / stale / mismatched")))))</f>
        <v/>
      </c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SUP-033</t>
        </is>
      </c>
      <c r="B37" s="46" t="n"/>
      <c r="C37" s="46" t="n"/>
      <c r="D37" s="46" t="n"/>
      <c r="E37" s="46" t="n"/>
      <c r="F37" s="16">
        <f>IF(B37="","",IF(OR(D37="Needs assessment",E37="Needs assessment"),"Needs assessment",IF(AND(D37="Yes",E37&lt;&gt;"Yes",C37&lt;&gt;"GPAI model"),"Not applicable — qualifying FOSS exception may apply","Applicable — written Article 25(4) agreement")))</f>
        <v/>
      </c>
      <c r="G37" s="46" t="n"/>
      <c r="H37" s="46" t="n"/>
      <c r="I37" s="46" t="n"/>
      <c r="J37" s="46" t="n"/>
      <c r="K37" s="46" t="n"/>
      <c r="L37" s="46" t="n"/>
      <c r="M37" s="46" t="n"/>
      <c r="N37" s="16">
        <f>IF(B37="","",IF(LEFT(F37,14)="Not applicable","N/A",IF(F37="Needs assessment","Needs assessment",IF(M37="","Missing evidence",IF(COUNTIFS('06_EVIDENCE_REGISTER'!$A:$A,M37,'06_EVIDENCE_REGISTER'!$B:$B,A37,'06_EVIDENCE_REGISTER'!$K:$K,"Current")-COUNTIFS('06_EVIDENCE_REGISTER'!$A:$A,M37,'06_EVIDENCE_REGISTER'!$B:$B,A37,'06_EVIDENCE_REGISTER'!$K:$K,"Current",'06_EVIDENCE_REGISTER'!$I:$I,"&lt;"&amp;TODAY(),'06_EVIDENCE_REGISTER'!$I:$I,"&lt;&gt;")&gt;0,"Current evidence","Missing / stale / mismatched")))))</f>
        <v/>
      </c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SUP-034</t>
        </is>
      </c>
      <c r="B38" s="46" t="n"/>
      <c r="C38" s="46" t="n"/>
      <c r="D38" s="46" t="n"/>
      <c r="E38" s="46" t="n"/>
      <c r="F38" s="16">
        <f>IF(B38="","",IF(OR(D38="Needs assessment",E38="Needs assessment"),"Needs assessment",IF(AND(D38="Yes",E38&lt;&gt;"Yes",C38&lt;&gt;"GPAI model"),"Not applicable — qualifying FOSS exception may apply","Applicable — written Article 25(4) agreement")))</f>
        <v/>
      </c>
      <c r="G38" s="46" t="n"/>
      <c r="H38" s="46" t="n"/>
      <c r="I38" s="46" t="n"/>
      <c r="J38" s="46" t="n"/>
      <c r="K38" s="46" t="n"/>
      <c r="L38" s="46" t="n"/>
      <c r="M38" s="46" t="n"/>
      <c r="N38" s="16">
        <f>IF(B38="","",IF(LEFT(F38,14)="Not applicable","N/A",IF(F38="Needs assessment","Needs assessment",IF(M38="","Missing evidence",IF(COUNTIFS('06_EVIDENCE_REGISTER'!$A:$A,M38,'06_EVIDENCE_REGISTER'!$B:$B,A38,'06_EVIDENCE_REGISTER'!$K:$K,"Current")-COUNTIFS('06_EVIDENCE_REGISTER'!$A:$A,M38,'06_EVIDENCE_REGISTER'!$B:$B,A38,'06_EVIDENCE_REGISTER'!$K:$K,"Current",'06_EVIDENCE_REGISTER'!$I:$I,"&lt;"&amp;TODAY(),'06_EVIDENCE_REGISTER'!$I:$I,"&lt;&gt;")&gt;0,"Current evidence","Missing / stale / mismatched")))))</f>
        <v/>
      </c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SUP-035</t>
        </is>
      </c>
      <c r="B39" s="46" t="n"/>
      <c r="C39" s="46" t="n"/>
      <c r="D39" s="46" t="n"/>
      <c r="E39" s="46" t="n"/>
      <c r="F39" s="16">
        <f>IF(B39="","",IF(OR(D39="Needs assessment",E39="Needs assessment"),"Needs assessment",IF(AND(D39="Yes",E39&lt;&gt;"Yes",C39&lt;&gt;"GPAI model"),"Not applicable — qualifying FOSS exception may apply","Applicable — written Article 25(4) agreement")))</f>
        <v/>
      </c>
      <c r="G39" s="46" t="n"/>
      <c r="H39" s="46" t="n"/>
      <c r="I39" s="46" t="n"/>
      <c r="J39" s="46" t="n"/>
      <c r="K39" s="46" t="n"/>
      <c r="L39" s="46" t="n"/>
      <c r="M39" s="46" t="n"/>
      <c r="N39" s="16">
        <f>IF(B39="","",IF(LEFT(F39,14)="Not applicable","N/A",IF(F39="Needs assessment","Needs assessment",IF(M39="","Missing evidence",IF(COUNTIFS('06_EVIDENCE_REGISTER'!$A:$A,M39,'06_EVIDENCE_REGISTER'!$B:$B,A39,'06_EVIDENCE_REGISTER'!$K:$K,"Current")-COUNTIFS('06_EVIDENCE_REGISTER'!$A:$A,M39,'06_EVIDENCE_REGISTER'!$B:$B,A39,'06_EVIDENCE_REGISTER'!$K:$K,"Current",'06_EVIDENCE_REGISTER'!$I:$I,"&lt;"&amp;TODAY(),'06_EVIDENCE_REGISTER'!$I:$I,"&lt;&gt;")&gt;0,"Current evidence","Missing / stale / mismatched")))))</f>
        <v/>
      </c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SUP-036</t>
        </is>
      </c>
      <c r="B40" s="46" t="n"/>
      <c r="C40" s="46" t="n"/>
      <c r="D40" s="46" t="n"/>
      <c r="E40" s="46" t="n"/>
      <c r="F40" s="16">
        <f>IF(B40="","",IF(OR(D40="Needs assessment",E40="Needs assessment"),"Needs assessment",IF(AND(D40="Yes",E40&lt;&gt;"Yes",C40&lt;&gt;"GPAI model"),"Not applicable — qualifying FOSS exception may apply","Applicable — written Article 25(4) agreement")))</f>
        <v/>
      </c>
      <c r="G40" s="46" t="n"/>
      <c r="H40" s="46" t="n"/>
      <c r="I40" s="46" t="n"/>
      <c r="J40" s="46" t="n"/>
      <c r="K40" s="46" t="n"/>
      <c r="L40" s="46" t="n"/>
      <c r="M40" s="46" t="n"/>
      <c r="N40" s="16">
        <f>IF(B40="","",IF(LEFT(F40,14)="Not applicable","N/A",IF(F40="Needs assessment","Needs assessment",IF(M40="","Missing evidence",IF(COUNTIFS('06_EVIDENCE_REGISTER'!$A:$A,M40,'06_EVIDENCE_REGISTER'!$B:$B,A40,'06_EVIDENCE_REGISTER'!$K:$K,"Current")-COUNTIFS('06_EVIDENCE_REGISTER'!$A:$A,M40,'06_EVIDENCE_REGISTER'!$B:$B,A40,'06_EVIDENCE_REGISTER'!$K:$K,"Current",'06_EVIDENCE_REGISTER'!$I:$I,"&lt;"&amp;TODAY(),'06_EVIDENCE_REGISTER'!$I:$I,"&lt;&gt;")&gt;0,"Current evidence","Missing / stale / mismatched")))))</f>
        <v/>
      </c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SUP-037</t>
        </is>
      </c>
      <c r="B41" s="46" t="n"/>
      <c r="C41" s="46" t="n"/>
      <c r="D41" s="46" t="n"/>
      <c r="E41" s="46" t="n"/>
      <c r="F41" s="16">
        <f>IF(B41="","",IF(OR(D41="Needs assessment",E41="Needs assessment"),"Needs assessment",IF(AND(D41="Yes",E41&lt;&gt;"Yes",C41&lt;&gt;"GPAI model"),"Not applicable — qualifying FOSS exception may apply","Applicable — written Article 25(4) agreement")))</f>
        <v/>
      </c>
      <c r="G41" s="46" t="n"/>
      <c r="H41" s="46" t="n"/>
      <c r="I41" s="46" t="n"/>
      <c r="J41" s="46" t="n"/>
      <c r="K41" s="46" t="n"/>
      <c r="L41" s="46" t="n"/>
      <c r="M41" s="46" t="n"/>
      <c r="N41" s="16">
        <f>IF(B41="","",IF(LEFT(F41,14)="Not applicable","N/A",IF(F41="Needs assessment","Needs assessment",IF(M41="","Missing evidence",IF(COUNTIFS('06_EVIDENCE_REGISTER'!$A:$A,M41,'06_EVIDENCE_REGISTER'!$B:$B,A41,'06_EVIDENCE_REGISTER'!$K:$K,"Current")-COUNTIFS('06_EVIDENCE_REGISTER'!$A:$A,M41,'06_EVIDENCE_REGISTER'!$B:$B,A41,'06_EVIDENCE_REGISTER'!$K:$K,"Current",'06_EVIDENCE_REGISTER'!$I:$I,"&lt;"&amp;TODAY(),'06_EVIDENCE_REGISTER'!$I:$I,"&lt;&gt;")&gt;0,"Current evidence","Missing / stale / mismatched")))))</f>
        <v/>
      </c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SUP-038</t>
        </is>
      </c>
      <c r="B42" s="46" t="n"/>
      <c r="C42" s="46" t="n"/>
      <c r="D42" s="46" t="n"/>
      <c r="E42" s="46" t="n"/>
      <c r="F42" s="16">
        <f>IF(B42="","",IF(OR(D42="Needs assessment",E42="Needs assessment"),"Needs assessment",IF(AND(D42="Yes",E42&lt;&gt;"Yes",C42&lt;&gt;"GPAI model"),"Not applicable — qualifying FOSS exception may apply","Applicable — written Article 25(4) agreement")))</f>
        <v/>
      </c>
      <c r="G42" s="46" t="n"/>
      <c r="H42" s="46" t="n"/>
      <c r="I42" s="46" t="n"/>
      <c r="J42" s="46" t="n"/>
      <c r="K42" s="46" t="n"/>
      <c r="L42" s="46" t="n"/>
      <c r="M42" s="46" t="n"/>
      <c r="N42" s="16">
        <f>IF(B42="","",IF(LEFT(F42,14)="Not applicable","N/A",IF(F42="Needs assessment","Needs assessment",IF(M42="","Missing evidence",IF(COUNTIFS('06_EVIDENCE_REGISTER'!$A:$A,M42,'06_EVIDENCE_REGISTER'!$B:$B,A42,'06_EVIDENCE_REGISTER'!$K:$K,"Current")-COUNTIFS('06_EVIDENCE_REGISTER'!$A:$A,M42,'06_EVIDENCE_REGISTER'!$B:$B,A42,'06_EVIDENCE_REGISTER'!$K:$K,"Current",'06_EVIDENCE_REGISTER'!$I:$I,"&lt;"&amp;TODAY(),'06_EVIDENCE_REGISTER'!$I:$I,"&lt;&gt;")&gt;0,"Current evidence","Missing / stale / mismatched")))))</f>
        <v/>
      </c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SUP-039</t>
        </is>
      </c>
      <c r="B43" s="46" t="n"/>
      <c r="C43" s="46" t="n"/>
      <c r="D43" s="46" t="n"/>
      <c r="E43" s="46" t="n"/>
      <c r="F43" s="16">
        <f>IF(B43="","",IF(OR(D43="Needs assessment",E43="Needs assessment"),"Needs assessment",IF(AND(D43="Yes",E43&lt;&gt;"Yes",C43&lt;&gt;"GPAI model"),"Not applicable — qualifying FOSS exception may apply","Applicable — written Article 25(4) agreement")))</f>
        <v/>
      </c>
      <c r="G43" s="46" t="n"/>
      <c r="H43" s="46" t="n"/>
      <c r="I43" s="46" t="n"/>
      <c r="J43" s="46" t="n"/>
      <c r="K43" s="46" t="n"/>
      <c r="L43" s="46" t="n"/>
      <c r="M43" s="46" t="n"/>
      <c r="N43" s="16">
        <f>IF(B43="","",IF(LEFT(F43,14)="Not applicable","N/A",IF(F43="Needs assessment","Needs assessment",IF(M43="","Missing evidence",IF(COUNTIFS('06_EVIDENCE_REGISTER'!$A:$A,M43,'06_EVIDENCE_REGISTER'!$B:$B,A43,'06_EVIDENCE_REGISTER'!$K:$K,"Current")-COUNTIFS('06_EVIDENCE_REGISTER'!$A:$A,M43,'06_EVIDENCE_REGISTER'!$B:$B,A43,'06_EVIDENCE_REGISTER'!$K:$K,"Current",'06_EVIDENCE_REGISTER'!$I:$I,"&lt;"&amp;TODAY(),'06_EVIDENCE_REGISTER'!$I:$I,"&lt;&gt;")&gt;0,"Current evidence","Missing / stale / mismatched")))))</f>
        <v/>
      </c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SUP-040</t>
        </is>
      </c>
      <c r="B44" s="46" t="n"/>
      <c r="C44" s="46" t="n"/>
      <c r="D44" s="46" t="n"/>
      <c r="E44" s="46" t="n"/>
      <c r="F44" s="16">
        <f>IF(B44="","",IF(OR(D44="Needs assessment",E44="Needs assessment"),"Needs assessment",IF(AND(D44="Yes",E44&lt;&gt;"Yes",C44&lt;&gt;"GPAI model"),"Not applicable — qualifying FOSS exception may apply","Applicable — written Article 25(4) agreement")))</f>
        <v/>
      </c>
      <c r="G44" s="46" t="n"/>
      <c r="H44" s="46" t="n"/>
      <c r="I44" s="46" t="n"/>
      <c r="J44" s="46" t="n"/>
      <c r="K44" s="46" t="n"/>
      <c r="L44" s="46" t="n"/>
      <c r="M44" s="46" t="n"/>
      <c r="N44" s="16">
        <f>IF(B44="","",IF(LEFT(F44,14)="Not applicable","N/A",IF(F44="Needs assessment","Needs assessment",IF(M44="","Missing evidence",IF(COUNTIFS('06_EVIDENCE_REGISTER'!$A:$A,M44,'06_EVIDENCE_REGISTER'!$B:$B,A44,'06_EVIDENCE_REGISTER'!$K:$K,"Current")-COUNTIFS('06_EVIDENCE_REGISTER'!$A:$A,M44,'06_EVIDENCE_REGISTER'!$B:$B,A44,'06_EVIDENCE_REGISTER'!$K:$K,"Current",'06_EVIDENCE_REGISTER'!$I:$I,"&lt;"&amp;TODAY(),'06_EVIDENCE_REGISTER'!$I:$I,"&lt;&gt;")&gt;0,"Current evidence","Missing / stale / mismatched")))))</f>
        <v/>
      </c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SUP-041</t>
        </is>
      </c>
      <c r="B45" s="46" t="n"/>
      <c r="C45" s="46" t="n"/>
      <c r="D45" s="46" t="n"/>
      <c r="E45" s="46" t="n"/>
      <c r="F45" s="16">
        <f>IF(B45="","",IF(OR(D45="Needs assessment",E45="Needs assessment"),"Needs assessment",IF(AND(D45="Yes",E45&lt;&gt;"Yes",C45&lt;&gt;"GPAI model"),"Not applicable — qualifying FOSS exception may apply","Applicable — written Article 25(4) agreement")))</f>
        <v/>
      </c>
      <c r="G45" s="46" t="n"/>
      <c r="H45" s="46" t="n"/>
      <c r="I45" s="46" t="n"/>
      <c r="J45" s="46" t="n"/>
      <c r="K45" s="46" t="n"/>
      <c r="L45" s="46" t="n"/>
      <c r="M45" s="46" t="n"/>
      <c r="N45" s="16">
        <f>IF(B45="","",IF(LEFT(F45,14)="Not applicable","N/A",IF(F45="Needs assessment","Needs assessment",IF(M45="","Missing evidence",IF(COUNTIFS('06_EVIDENCE_REGISTER'!$A:$A,M45,'06_EVIDENCE_REGISTER'!$B:$B,A45,'06_EVIDENCE_REGISTER'!$K:$K,"Current")-COUNTIFS('06_EVIDENCE_REGISTER'!$A:$A,M45,'06_EVIDENCE_REGISTER'!$B:$B,A45,'06_EVIDENCE_REGISTER'!$K:$K,"Current",'06_EVIDENCE_REGISTER'!$I:$I,"&lt;"&amp;TODAY(),'06_EVIDENCE_REGISTER'!$I:$I,"&lt;&gt;")&gt;0,"Current evidence","Missing / stale / mismatched")))))</f>
        <v/>
      </c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SUP-042</t>
        </is>
      </c>
      <c r="B46" s="46" t="n"/>
      <c r="C46" s="46" t="n"/>
      <c r="D46" s="46" t="n"/>
      <c r="E46" s="46" t="n"/>
      <c r="F46" s="16">
        <f>IF(B46="","",IF(OR(D46="Needs assessment",E46="Needs assessment"),"Needs assessment",IF(AND(D46="Yes",E46&lt;&gt;"Yes",C46&lt;&gt;"GPAI model"),"Not applicable — qualifying FOSS exception may apply","Applicable — written Article 25(4) agreement")))</f>
        <v/>
      </c>
      <c r="G46" s="46" t="n"/>
      <c r="H46" s="46" t="n"/>
      <c r="I46" s="46" t="n"/>
      <c r="J46" s="46" t="n"/>
      <c r="K46" s="46" t="n"/>
      <c r="L46" s="46" t="n"/>
      <c r="M46" s="46" t="n"/>
      <c r="N46" s="16">
        <f>IF(B46="","",IF(LEFT(F46,14)="Not applicable","N/A",IF(F46="Needs assessment","Needs assessment",IF(M46="","Missing evidence",IF(COUNTIFS('06_EVIDENCE_REGISTER'!$A:$A,M46,'06_EVIDENCE_REGISTER'!$B:$B,A46,'06_EVIDENCE_REGISTER'!$K:$K,"Current")-COUNTIFS('06_EVIDENCE_REGISTER'!$A:$A,M46,'06_EVIDENCE_REGISTER'!$B:$B,A46,'06_EVIDENCE_REGISTER'!$K:$K,"Current",'06_EVIDENCE_REGISTER'!$I:$I,"&lt;"&amp;TODAY(),'06_EVIDENCE_REGISTER'!$I:$I,"&lt;&gt;")&gt;0,"Current evidence","Missing / stale / mismatched")))))</f>
        <v/>
      </c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SUP-043</t>
        </is>
      </c>
      <c r="B47" s="46" t="n"/>
      <c r="C47" s="46" t="n"/>
      <c r="D47" s="46" t="n"/>
      <c r="E47" s="46" t="n"/>
      <c r="F47" s="16">
        <f>IF(B47="","",IF(OR(D47="Needs assessment",E47="Needs assessment"),"Needs assessment",IF(AND(D47="Yes",E47&lt;&gt;"Yes",C47&lt;&gt;"GPAI model"),"Not applicable — qualifying FOSS exception may apply","Applicable — written Article 25(4) agreement")))</f>
        <v/>
      </c>
      <c r="G47" s="46" t="n"/>
      <c r="H47" s="46" t="n"/>
      <c r="I47" s="46" t="n"/>
      <c r="J47" s="46" t="n"/>
      <c r="K47" s="46" t="n"/>
      <c r="L47" s="46" t="n"/>
      <c r="M47" s="46" t="n"/>
      <c r="N47" s="16">
        <f>IF(B47="","",IF(LEFT(F47,14)="Not applicable","N/A",IF(F47="Needs assessment","Needs assessment",IF(M47="","Missing evidence",IF(COUNTIFS('06_EVIDENCE_REGISTER'!$A:$A,M47,'06_EVIDENCE_REGISTER'!$B:$B,A47,'06_EVIDENCE_REGISTER'!$K:$K,"Current")-COUNTIFS('06_EVIDENCE_REGISTER'!$A:$A,M47,'06_EVIDENCE_REGISTER'!$B:$B,A47,'06_EVIDENCE_REGISTER'!$K:$K,"Current",'06_EVIDENCE_REGISTER'!$I:$I,"&lt;"&amp;TODAY(),'06_EVIDENCE_REGISTER'!$I:$I,"&lt;&gt;")&gt;0,"Current evidence","Missing / stale / mismatched")))))</f>
        <v/>
      </c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SUP-044</t>
        </is>
      </c>
      <c r="B48" s="46" t="n"/>
      <c r="C48" s="46" t="n"/>
      <c r="D48" s="46" t="n"/>
      <c r="E48" s="46" t="n"/>
      <c r="F48" s="16">
        <f>IF(B48="","",IF(OR(D48="Needs assessment",E48="Needs assessment"),"Needs assessment",IF(AND(D48="Yes",E48&lt;&gt;"Yes",C48&lt;&gt;"GPAI model"),"Not applicable — qualifying FOSS exception may apply","Applicable — written Article 25(4) agreement")))</f>
        <v/>
      </c>
      <c r="G48" s="46" t="n"/>
      <c r="H48" s="46" t="n"/>
      <c r="I48" s="46" t="n"/>
      <c r="J48" s="46" t="n"/>
      <c r="K48" s="46" t="n"/>
      <c r="L48" s="46" t="n"/>
      <c r="M48" s="46" t="n"/>
      <c r="N48" s="16">
        <f>IF(B48="","",IF(LEFT(F48,14)="Not applicable","N/A",IF(F48="Needs assessment","Needs assessment",IF(M48="","Missing evidence",IF(COUNTIFS('06_EVIDENCE_REGISTER'!$A:$A,M48,'06_EVIDENCE_REGISTER'!$B:$B,A48,'06_EVIDENCE_REGISTER'!$K:$K,"Current")-COUNTIFS('06_EVIDENCE_REGISTER'!$A:$A,M48,'06_EVIDENCE_REGISTER'!$B:$B,A48,'06_EVIDENCE_REGISTER'!$K:$K,"Current",'06_EVIDENCE_REGISTER'!$I:$I,"&lt;"&amp;TODAY(),'06_EVIDENCE_REGISTER'!$I:$I,"&lt;&gt;")&gt;0,"Current evidence","Missing / stale / mismatched")))))</f>
        <v/>
      </c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SUP-045</t>
        </is>
      </c>
      <c r="B49" s="46" t="n"/>
      <c r="C49" s="46" t="n"/>
      <c r="D49" s="46" t="n"/>
      <c r="E49" s="46" t="n"/>
      <c r="F49" s="16">
        <f>IF(B49="","",IF(OR(D49="Needs assessment",E49="Needs assessment"),"Needs assessment",IF(AND(D49="Yes",E49&lt;&gt;"Yes",C49&lt;&gt;"GPAI model"),"Not applicable — qualifying FOSS exception may apply","Applicable — written Article 25(4) agreement")))</f>
        <v/>
      </c>
      <c r="G49" s="46" t="n"/>
      <c r="H49" s="46" t="n"/>
      <c r="I49" s="46" t="n"/>
      <c r="J49" s="46" t="n"/>
      <c r="K49" s="46" t="n"/>
      <c r="L49" s="46" t="n"/>
      <c r="M49" s="46" t="n"/>
      <c r="N49" s="16">
        <f>IF(B49="","",IF(LEFT(F49,14)="Not applicable","N/A",IF(F49="Needs assessment","Needs assessment",IF(M49="","Missing evidence",IF(COUNTIFS('06_EVIDENCE_REGISTER'!$A:$A,M49,'06_EVIDENCE_REGISTER'!$B:$B,A49,'06_EVIDENCE_REGISTER'!$K:$K,"Current")-COUNTIFS('06_EVIDENCE_REGISTER'!$A:$A,M49,'06_EVIDENCE_REGISTER'!$B:$B,A49,'06_EVIDENCE_REGISTER'!$K:$K,"Current",'06_EVIDENCE_REGISTER'!$I:$I,"&lt;"&amp;TODAY(),'06_EVIDENCE_REGISTER'!$I:$I,"&lt;&gt;")&gt;0,"Current evidence","Missing / stale / mismatched")))))</f>
        <v/>
      </c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SUP-046</t>
        </is>
      </c>
      <c r="B50" s="46" t="n"/>
      <c r="C50" s="46" t="n"/>
      <c r="D50" s="46" t="n"/>
      <c r="E50" s="46" t="n"/>
      <c r="F50" s="16">
        <f>IF(B50="","",IF(OR(D50="Needs assessment",E50="Needs assessment"),"Needs assessment",IF(AND(D50="Yes",E50&lt;&gt;"Yes",C50&lt;&gt;"GPAI model"),"Not applicable — qualifying FOSS exception may apply","Applicable — written Article 25(4) agreement")))</f>
        <v/>
      </c>
      <c r="G50" s="46" t="n"/>
      <c r="H50" s="46" t="n"/>
      <c r="I50" s="46" t="n"/>
      <c r="J50" s="46" t="n"/>
      <c r="K50" s="46" t="n"/>
      <c r="L50" s="46" t="n"/>
      <c r="M50" s="46" t="n"/>
      <c r="N50" s="16">
        <f>IF(B50="","",IF(LEFT(F50,14)="Not applicable","N/A",IF(F50="Needs assessment","Needs assessment",IF(M50="","Missing evidence",IF(COUNTIFS('06_EVIDENCE_REGISTER'!$A:$A,M50,'06_EVIDENCE_REGISTER'!$B:$B,A50,'06_EVIDENCE_REGISTER'!$K:$K,"Current")-COUNTIFS('06_EVIDENCE_REGISTER'!$A:$A,M50,'06_EVIDENCE_REGISTER'!$B:$B,A50,'06_EVIDENCE_REGISTER'!$K:$K,"Current",'06_EVIDENCE_REGISTER'!$I:$I,"&lt;"&amp;TODAY(),'06_EVIDENCE_REGISTER'!$I:$I,"&lt;&gt;")&gt;0,"Current evidence","Missing / stale / mismatched")))))</f>
        <v/>
      </c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SUP-047</t>
        </is>
      </c>
      <c r="B51" s="46" t="n"/>
      <c r="C51" s="46" t="n"/>
      <c r="D51" s="46" t="n"/>
      <c r="E51" s="46" t="n"/>
      <c r="F51" s="16">
        <f>IF(B51="","",IF(OR(D51="Needs assessment",E51="Needs assessment"),"Needs assessment",IF(AND(D51="Yes",E51&lt;&gt;"Yes",C51&lt;&gt;"GPAI model"),"Not applicable — qualifying FOSS exception may apply","Applicable — written Article 25(4) agreement")))</f>
        <v/>
      </c>
      <c r="G51" s="46" t="n"/>
      <c r="H51" s="46" t="n"/>
      <c r="I51" s="46" t="n"/>
      <c r="J51" s="46" t="n"/>
      <c r="K51" s="46" t="n"/>
      <c r="L51" s="46" t="n"/>
      <c r="M51" s="46" t="n"/>
      <c r="N51" s="16">
        <f>IF(B51="","",IF(LEFT(F51,14)="Not applicable","N/A",IF(F51="Needs assessment","Needs assessment",IF(M51="","Missing evidence",IF(COUNTIFS('06_EVIDENCE_REGISTER'!$A:$A,M51,'06_EVIDENCE_REGISTER'!$B:$B,A51,'06_EVIDENCE_REGISTER'!$K:$K,"Current")-COUNTIFS('06_EVIDENCE_REGISTER'!$A:$A,M51,'06_EVIDENCE_REGISTER'!$B:$B,A51,'06_EVIDENCE_REGISTER'!$K:$K,"Current",'06_EVIDENCE_REGISTER'!$I:$I,"&lt;"&amp;TODAY(),'06_EVIDENCE_REGISTER'!$I:$I,"&lt;&gt;")&gt;0,"Current evidence","Missing / stale / mismatched")))))</f>
        <v/>
      </c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SUP-048</t>
        </is>
      </c>
      <c r="B52" s="46" t="n"/>
      <c r="C52" s="46" t="n"/>
      <c r="D52" s="46" t="n"/>
      <c r="E52" s="46" t="n"/>
      <c r="F52" s="16">
        <f>IF(B52="","",IF(OR(D52="Needs assessment",E52="Needs assessment"),"Needs assessment",IF(AND(D52="Yes",E52&lt;&gt;"Yes",C52&lt;&gt;"GPAI model"),"Not applicable — qualifying FOSS exception may apply","Applicable — written Article 25(4) agreement")))</f>
        <v/>
      </c>
      <c r="G52" s="46" t="n"/>
      <c r="H52" s="46" t="n"/>
      <c r="I52" s="46" t="n"/>
      <c r="J52" s="46" t="n"/>
      <c r="K52" s="46" t="n"/>
      <c r="L52" s="46" t="n"/>
      <c r="M52" s="46" t="n"/>
      <c r="N52" s="16">
        <f>IF(B52="","",IF(LEFT(F52,14)="Not applicable","N/A",IF(F52="Needs assessment","Needs assessment",IF(M52="","Missing evidence",IF(COUNTIFS('06_EVIDENCE_REGISTER'!$A:$A,M52,'06_EVIDENCE_REGISTER'!$B:$B,A52,'06_EVIDENCE_REGISTER'!$K:$K,"Current")-COUNTIFS('06_EVIDENCE_REGISTER'!$A:$A,M52,'06_EVIDENCE_REGISTER'!$B:$B,A52,'06_EVIDENCE_REGISTER'!$K:$K,"Current",'06_EVIDENCE_REGISTER'!$I:$I,"&lt;"&amp;TODAY(),'06_EVIDENCE_REGISTER'!$I:$I,"&lt;&gt;")&gt;0,"Current evidence","Missing / stale / mismatched")))))</f>
        <v/>
      </c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SUP-049</t>
        </is>
      </c>
      <c r="B53" s="46" t="n"/>
      <c r="C53" s="46" t="n"/>
      <c r="D53" s="46" t="n"/>
      <c r="E53" s="46" t="n"/>
      <c r="F53" s="16">
        <f>IF(B53="","",IF(OR(D53="Needs assessment",E53="Needs assessment"),"Needs assessment",IF(AND(D53="Yes",E53&lt;&gt;"Yes",C53&lt;&gt;"GPAI model"),"Not applicable — qualifying FOSS exception may apply","Applicable — written Article 25(4) agreement")))</f>
        <v/>
      </c>
      <c r="G53" s="46" t="n"/>
      <c r="H53" s="46" t="n"/>
      <c r="I53" s="46" t="n"/>
      <c r="J53" s="46" t="n"/>
      <c r="K53" s="46" t="n"/>
      <c r="L53" s="46" t="n"/>
      <c r="M53" s="46" t="n"/>
      <c r="N53" s="16">
        <f>IF(B53="","",IF(LEFT(F53,14)="Not applicable","N/A",IF(F53="Needs assessment","Needs assessment",IF(M53="","Missing evidence",IF(COUNTIFS('06_EVIDENCE_REGISTER'!$A:$A,M53,'06_EVIDENCE_REGISTER'!$B:$B,A53,'06_EVIDENCE_REGISTER'!$K:$K,"Current")-COUNTIFS('06_EVIDENCE_REGISTER'!$A:$A,M53,'06_EVIDENCE_REGISTER'!$B:$B,A53,'06_EVIDENCE_REGISTER'!$K:$K,"Current",'06_EVIDENCE_REGISTER'!$I:$I,"&lt;"&amp;TODAY(),'06_EVIDENCE_REGISTER'!$I:$I,"&lt;&gt;")&gt;0,"Current evidence","Missing / stale / mismatched")))))</f>
        <v/>
      </c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SUP-050</t>
        </is>
      </c>
      <c r="B54" s="46" t="n"/>
      <c r="C54" s="46" t="n"/>
      <c r="D54" s="46" t="n"/>
      <c r="E54" s="46" t="n"/>
      <c r="F54" s="16">
        <f>IF(B54="","",IF(OR(D54="Needs assessment",E54="Needs assessment"),"Needs assessment",IF(AND(D54="Yes",E54&lt;&gt;"Yes",C54&lt;&gt;"GPAI model"),"Not applicable — qualifying FOSS exception may apply","Applicable — written Article 25(4) agreement")))</f>
        <v/>
      </c>
      <c r="G54" s="46" t="n"/>
      <c r="H54" s="46" t="n"/>
      <c r="I54" s="46" t="n"/>
      <c r="J54" s="46" t="n"/>
      <c r="K54" s="46" t="n"/>
      <c r="L54" s="46" t="n"/>
      <c r="M54" s="46" t="n"/>
      <c r="N54" s="16">
        <f>IF(B54="","",IF(LEFT(F54,14)="Not applicable","N/A",IF(F54="Needs assessment","Needs assessment",IF(M54="","Missing evidence",IF(COUNTIFS('06_EVIDENCE_REGISTER'!$A:$A,M54,'06_EVIDENCE_REGISTER'!$B:$B,A54,'06_EVIDENCE_REGISTER'!$K:$K,"Current")-COUNTIFS('06_EVIDENCE_REGISTER'!$A:$A,M54,'06_EVIDENCE_REGISTER'!$B:$B,A54,'06_EVIDENCE_REGISTER'!$K:$K,"Current",'06_EVIDENCE_REGISTER'!$I:$I,"&lt;"&amp;TODAY(),'06_EVIDENCE_REGISTER'!$I:$I,"&lt;&gt;")&gt;0,"Current evidence","Missing / stale / mismatched")))))</f>
        <v/>
      </c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SUP-051</t>
        </is>
      </c>
      <c r="B55" s="46" t="n"/>
      <c r="C55" s="46" t="n"/>
      <c r="D55" s="46" t="n"/>
      <c r="E55" s="46" t="n"/>
      <c r="F55" s="16">
        <f>IF(B55="","",IF(OR(D55="Needs assessment",E55="Needs assessment"),"Needs assessment",IF(AND(D55="Yes",E55&lt;&gt;"Yes",C55&lt;&gt;"GPAI model"),"Not applicable — qualifying FOSS exception may apply","Applicable — written Article 25(4) agreement")))</f>
        <v/>
      </c>
      <c r="G55" s="46" t="n"/>
      <c r="H55" s="46" t="n"/>
      <c r="I55" s="46" t="n"/>
      <c r="J55" s="46" t="n"/>
      <c r="K55" s="46" t="n"/>
      <c r="L55" s="46" t="n"/>
      <c r="M55" s="46" t="n"/>
      <c r="N55" s="16">
        <f>IF(B55="","",IF(LEFT(F55,14)="Not applicable","N/A",IF(F55="Needs assessment","Needs assessment",IF(M55="","Missing evidence",IF(COUNTIFS('06_EVIDENCE_REGISTER'!$A:$A,M55,'06_EVIDENCE_REGISTER'!$B:$B,A55,'06_EVIDENCE_REGISTER'!$K:$K,"Current")-COUNTIFS('06_EVIDENCE_REGISTER'!$A:$A,M55,'06_EVIDENCE_REGISTER'!$B:$B,A55,'06_EVIDENCE_REGISTER'!$K:$K,"Current",'06_EVIDENCE_REGISTER'!$I:$I,"&lt;"&amp;TODAY(),'06_EVIDENCE_REGISTER'!$I:$I,"&lt;&gt;")&gt;0,"Current evidence","Missing / stale / mismatched")))))</f>
        <v/>
      </c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SUP-052</t>
        </is>
      </c>
      <c r="B56" s="46" t="n"/>
      <c r="C56" s="46" t="n"/>
      <c r="D56" s="46" t="n"/>
      <c r="E56" s="46" t="n"/>
      <c r="F56" s="16">
        <f>IF(B56="","",IF(OR(D56="Needs assessment",E56="Needs assessment"),"Needs assessment",IF(AND(D56="Yes",E56&lt;&gt;"Yes",C56&lt;&gt;"GPAI model"),"Not applicable — qualifying FOSS exception may apply","Applicable — written Article 25(4) agreement")))</f>
        <v/>
      </c>
      <c r="G56" s="46" t="n"/>
      <c r="H56" s="46" t="n"/>
      <c r="I56" s="46" t="n"/>
      <c r="J56" s="46" t="n"/>
      <c r="K56" s="46" t="n"/>
      <c r="L56" s="46" t="n"/>
      <c r="M56" s="46" t="n"/>
      <c r="N56" s="16">
        <f>IF(B56="","",IF(LEFT(F56,14)="Not applicable","N/A",IF(F56="Needs assessment","Needs assessment",IF(M56="","Missing evidence",IF(COUNTIFS('06_EVIDENCE_REGISTER'!$A:$A,M56,'06_EVIDENCE_REGISTER'!$B:$B,A56,'06_EVIDENCE_REGISTER'!$K:$K,"Current")-COUNTIFS('06_EVIDENCE_REGISTER'!$A:$A,M56,'06_EVIDENCE_REGISTER'!$B:$B,A56,'06_EVIDENCE_REGISTER'!$K:$K,"Current",'06_EVIDENCE_REGISTER'!$I:$I,"&lt;"&amp;TODAY(),'06_EVIDENCE_REGISTER'!$I:$I,"&lt;&gt;")&gt;0,"Current evidence","Missing / stale / mismatched")))))</f>
        <v/>
      </c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SUP-053</t>
        </is>
      </c>
      <c r="B57" s="46" t="n"/>
      <c r="C57" s="46" t="n"/>
      <c r="D57" s="46" t="n"/>
      <c r="E57" s="46" t="n"/>
      <c r="F57" s="16">
        <f>IF(B57="","",IF(OR(D57="Needs assessment",E57="Needs assessment"),"Needs assessment",IF(AND(D57="Yes",E57&lt;&gt;"Yes",C57&lt;&gt;"GPAI model"),"Not applicable — qualifying FOSS exception may apply","Applicable — written Article 25(4) agreement")))</f>
        <v/>
      </c>
      <c r="G57" s="46" t="n"/>
      <c r="H57" s="46" t="n"/>
      <c r="I57" s="46" t="n"/>
      <c r="J57" s="46" t="n"/>
      <c r="K57" s="46" t="n"/>
      <c r="L57" s="46" t="n"/>
      <c r="M57" s="46" t="n"/>
      <c r="N57" s="16">
        <f>IF(B57="","",IF(LEFT(F57,14)="Not applicable","N/A",IF(F57="Needs assessment","Needs assessment",IF(M57="","Missing evidence",IF(COUNTIFS('06_EVIDENCE_REGISTER'!$A:$A,M57,'06_EVIDENCE_REGISTER'!$B:$B,A57,'06_EVIDENCE_REGISTER'!$K:$K,"Current")-COUNTIFS('06_EVIDENCE_REGISTER'!$A:$A,M57,'06_EVIDENCE_REGISTER'!$B:$B,A57,'06_EVIDENCE_REGISTER'!$K:$K,"Current",'06_EVIDENCE_REGISTER'!$I:$I,"&lt;"&amp;TODAY(),'06_EVIDENCE_REGISTER'!$I:$I,"&lt;&gt;")&gt;0,"Current evidence","Missing / stale / mismatched")))))</f>
        <v/>
      </c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SUP-054</t>
        </is>
      </c>
      <c r="B58" s="46" t="n"/>
      <c r="C58" s="46" t="n"/>
      <c r="D58" s="46" t="n"/>
      <c r="E58" s="46" t="n"/>
      <c r="F58" s="16">
        <f>IF(B58="","",IF(OR(D58="Needs assessment",E58="Needs assessment"),"Needs assessment",IF(AND(D58="Yes",E58&lt;&gt;"Yes",C58&lt;&gt;"GPAI model"),"Not applicable — qualifying FOSS exception may apply","Applicable — written Article 25(4) agreement")))</f>
        <v/>
      </c>
      <c r="G58" s="46" t="n"/>
      <c r="H58" s="46" t="n"/>
      <c r="I58" s="46" t="n"/>
      <c r="J58" s="46" t="n"/>
      <c r="K58" s="46" t="n"/>
      <c r="L58" s="46" t="n"/>
      <c r="M58" s="46" t="n"/>
      <c r="N58" s="16">
        <f>IF(B58="","",IF(LEFT(F58,14)="Not applicable","N/A",IF(F58="Needs assessment","Needs assessment",IF(M58="","Missing evidence",IF(COUNTIFS('06_EVIDENCE_REGISTER'!$A:$A,M58,'06_EVIDENCE_REGISTER'!$B:$B,A58,'06_EVIDENCE_REGISTER'!$K:$K,"Current")-COUNTIFS('06_EVIDENCE_REGISTER'!$A:$A,M58,'06_EVIDENCE_REGISTER'!$B:$B,A58,'06_EVIDENCE_REGISTER'!$K:$K,"Current",'06_EVIDENCE_REGISTER'!$I:$I,"&lt;"&amp;TODAY(),'06_EVIDENCE_REGISTER'!$I:$I,"&lt;&gt;")&gt;0,"Current evidence","Missing / stale / mismatched")))))</f>
        <v/>
      </c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SUP-055</t>
        </is>
      </c>
      <c r="B59" s="46" t="n"/>
      <c r="C59" s="46" t="n"/>
      <c r="D59" s="46" t="n"/>
      <c r="E59" s="46" t="n"/>
      <c r="F59" s="16">
        <f>IF(B59="","",IF(OR(D59="Needs assessment",E59="Needs assessment"),"Needs assessment",IF(AND(D59="Yes",E59&lt;&gt;"Yes",C59&lt;&gt;"GPAI model"),"Not applicable — qualifying FOSS exception may apply","Applicable — written Article 25(4) agreement")))</f>
        <v/>
      </c>
      <c r="G59" s="46" t="n"/>
      <c r="H59" s="46" t="n"/>
      <c r="I59" s="46" t="n"/>
      <c r="J59" s="46" t="n"/>
      <c r="K59" s="46" t="n"/>
      <c r="L59" s="46" t="n"/>
      <c r="M59" s="46" t="n"/>
      <c r="N59" s="16">
        <f>IF(B59="","",IF(LEFT(F59,14)="Not applicable","N/A",IF(F59="Needs assessment","Needs assessment",IF(M59="","Missing evidence",IF(COUNTIFS('06_EVIDENCE_REGISTER'!$A:$A,M59,'06_EVIDENCE_REGISTER'!$B:$B,A59,'06_EVIDENCE_REGISTER'!$K:$K,"Current")-COUNTIFS('06_EVIDENCE_REGISTER'!$A:$A,M59,'06_EVIDENCE_REGISTER'!$B:$B,A59,'06_EVIDENCE_REGISTER'!$K:$K,"Current",'06_EVIDENCE_REGISTER'!$I:$I,"&lt;"&amp;TODAY(),'06_EVIDENCE_REGISTER'!$I:$I,"&lt;&gt;")&gt;0,"Current evidence","Missing / stale / mismatched")))))</f>
        <v/>
      </c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SUP-056</t>
        </is>
      </c>
      <c r="B60" s="46" t="n"/>
      <c r="C60" s="46" t="n"/>
      <c r="D60" s="46" t="n"/>
      <c r="E60" s="46" t="n"/>
      <c r="F60" s="16">
        <f>IF(B60="","",IF(OR(D60="Needs assessment",E60="Needs assessment"),"Needs assessment",IF(AND(D60="Yes",E60&lt;&gt;"Yes",C60&lt;&gt;"GPAI model"),"Not applicable — qualifying FOSS exception may apply","Applicable — written Article 25(4) agreement")))</f>
        <v/>
      </c>
      <c r="G60" s="46" t="n"/>
      <c r="H60" s="46" t="n"/>
      <c r="I60" s="46" t="n"/>
      <c r="J60" s="46" t="n"/>
      <c r="K60" s="46" t="n"/>
      <c r="L60" s="46" t="n"/>
      <c r="M60" s="46" t="n"/>
      <c r="N60" s="16">
        <f>IF(B60="","",IF(LEFT(F60,14)="Not applicable","N/A",IF(F60="Needs assessment","Needs assessment",IF(M60="","Missing evidence",IF(COUNTIFS('06_EVIDENCE_REGISTER'!$A:$A,M60,'06_EVIDENCE_REGISTER'!$B:$B,A60,'06_EVIDENCE_REGISTER'!$K:$K,"Current")-COUNTIFS('06_EVIDENCE_REGISTER'!$A:$A,M60,'06_EVIDENCE_REGISTER'!$B:$B,A60,'06_EVIDENCE_REGISTER'!$K:$K,"Current",'06_EVIDENCE_REGISTER'!$I:$I,"&lt;"&amp;TODAY(),'06_EVIDENCE_REGISTER'!$I:$I,"&lt;&gt;")&gt;0,"Current evidence","Missing / stale / mismatched")))))</f>
        <v/>
      </c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SUP-057</t>
        </is>
      </c>
      <c r="B61" s="46" t="n"/>
      <c r="C61" s="46" t="n"/>
      <c r="D61" s="46" t="n"/>
      <c r="E61" s="46" t="n"/>
      <c r="F61" s="16">
        <f>IF(B61="","",IF(OR(D61="Needs assessment",E61="Needs assessment"),"Needs assessment",IF(AND(D61="Yes",E61&lt;&gt;"Yes",C61&lt;&gt;"GPAI model"),"Not applicable — qualifying FOSS exception may apply","Applicable — written Article 25(4) agreement")))</f>
        <v/>
      </c>
      <c r="G61" s="46" t="n"/>
      <c r="H61" s="46" t="n"/>
      <c r="I61" s="46" t="n"/>
      <c r="J61" s="46" t="n"/>
      <c r="K61" s="46" t="n"/>
      <c r="L61" s="46" t="n"/>
      <c r="M61" s="46" t="n"/>
      <c r="N61" s="16">
        <f>IF(B61="","",IF(LEFT(F61,14)="Not applicable","N/A",IF(F61="Needs assessment","Needs assessment",IF(M61="","Missing evidence",IF(COUNTIFS('06_EVIDENCE_REGISTER'!$A:$A,M61,'06_EVIDENCE_REGISTER'!$B:$B,A61,'06_EVIDENCE_REGISTER'!$K:$K,"Current")-COUNTIFS('06_EVIDENCE_REGISTER'!$A:$A,M61,'06_EVIDENCE_REGISTER'!$B:$B,A61,'06_EVIDENCE_REGISTER'!$K:$K,"Current",'06_EVIDENCE_REGISTER'!$I:$I,"&lt;"&amp;TODAY(),'06_EVIDENCE_REGISTER'!$I:$I,"&lt;&gt;")&gt;0,"Current evidence","Missing / stale / mismatched")))))</f>
        <v/>
      </c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SUP-058</t>
        </is>
      </c>
      <c r="B62" s="46" t="n"/>
      <c r="C62" s="46" t="n"/>
      <c r="D62" s="46" t="n"/>
      <c r="E62" s="46" t="n"/>
      <c r="F62" s="16">
        <f>IF(B62="","",IF(OR(D62="Needs assessment",E62="Needs assessment"),"Needs assessment",IF(AND(D62="Yes",E62&lt;&gt;"Yes",C62&lt;&gt;"GPAI model"),"Not applicable — qualifying FOSS exception may apply","Applicable — written Article 25(4) agreement")))</f>
        <v/>
      </c>
      <c r="G62" s="46" t="n"/>
      <c r="H62" s="46" t="n"/>
      <c r="I62" s="46" t="n"/>
      <c r="J62" s="46" t="n"/>
      <c r="K62" s="46" t="n"/>
      <c r="L62" s="46" t="n"/>
      <c r="M62" s="46" t="n"/>
      <c r="N62" s="16">
        <f>IF(B62="","",IF(LEFT(F62,14)="Not applicable","N/A",IF(F62="Needs assessment","Needs assessment",IF(M62="","Missing evidence",IF(COUNTIFS('06_EVIDENCE_REGISTER'!$A:$A,M62,'06_EVIDENCE_REGISTER'!$B:$B,A62,'06_EVIDENCE_REGISTER'!$K:$K,"Current")-COUNTIFS('06_EVIDENCE_REGISTER'!$A:$A,M62,'06_EVIDENCE_REGISTER'!$B:$B,A62,'06_EVIDENCE_REGISTER'!$K:$K,"Current",'06_EVIDENCE_REGISTER'!$I:$I,"&lt;"&amp;TODAY(),'06_EVIDENCE_REGISTER'!$I:$I,"&lt;&gt;")&gt;0,"Current evidence","Missing / stale / mismatched")))))</f>
        <v/>
      </c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SUP-059</t>
        </is>
      </c>
      <c r="B63" s="46" t="n"/>
      <c r="C63" s="46" t="n"/>
      <c r="D63" s="46" t="n"/>
      <c r="E63" s="46" t="n"/>
      <c r="F63" s="16">
        <f>IF(B63="","",IF(OR(D63="Needs assessment",E63="Needs assessment"),"Needs assessment",IF(AND(D63="Yes",E63&lt;&gt;"Yes",C63&lt;&gt;"GPAI model"),"Not applicable — qualifying FOSS exception may apply","Applicable — written Article 25(4) agreement")))</f>
        <v/>
      </c>
      <c r="G63" s="46" t="n"/>
      <c r="H63" s="46" t="n"/>
      <c r="I63" s="46" t="n"/>
      <c r="J63" s="46" t="n"/>
      <c r="K63" s="46" t="n"/>
      <c r="L63" s="46" t="n"/>
      <c r="M63" s="46" t="n"/>
      <c r="N63" s="16">
        <f>IF(B63="","",IF(LEFT(F63,14)="Not applicable","N/A",IF(F63="Needs assessment","Needs assessment",IF(M63="","Missing evidence",IF(COUNTIFS('06_EVIDENCE_REGISTER'!$A:$A,M63,'06_EVIDENCE_REGISTER'!$B:$B,A63,'06_EVIDENCE_REGISTER'!$K:$K,"Current")-COUNTIFS('06_EVIDENCE_REGISTER'!$A:$A,M63,'06_EVIDENCE_REGISTER'!$B:$B,A63,'06_EVIDENCE_REGISTER'!$K:$K,"Current",'06_EVIDENCE_REGISTER'!$I:$I,"&lt;"&amp;TODAY(),'06_EVIDENCE_REGISTER'!$I:$I,"&lt;&gt;")&gt;0,"Current evidence","Missing / stale / mismatched")))))</f>
        <v/>
      </c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SUP-060</t>
        </is>
      </c>
      <c r="B64" s="46" t="n"/>
      <c r="C64" s="46" t="n"/>
      <c r="D64" s="46" t="n"/>
      <c r="E64" s="46" t="n"/>
      <c r="F64" s="16">
        <f>IF(B64="","",IF(OR(D64="Needs assessment",E64="Needs assessment"),"Needs assessment",IF(AND(D64="Yes",E64&lt;&gt;"Yes",C64&lt;&gt;"GPAI model"),"Not applicable — qualifying FOSS exception may apply","Applicable — written Article 25(4) agreement")))</f>
        <v/>
      </c>
      <c r="G64" s="46" t="n"/>
      <c r="H64" s="46" t="n"/>
      <c r="I64" s="46" t="n"/>
      <c r="J64" s="46" t="n"/>
      <c r="K64" s="46" t="n"/>
      <c r="L64" s="46" t="n"/>
      <c r="M64" s="46" t="n"/>
      <c r="N64" s="16">
        <f>IF(B64="","",IF(LEFT(F64,14)="Not applicable","N/A",IF(F64="Needs assessment","Needs assessment",IF(M64="","Missing evidence",IF(COUNTIFS('06_EVIDENCE_REGISTER'!$A:$A,M64,'06_EVIDENCE_REGISTER'!$B:$B,A64,'06_EVIDENCE_REGISTER'!$K:$K,"Current")-COUNTIFS('06_EVIDENCE_REGISTER'!$A:$A,M64,'06_EVIDENCE_REGISTER'!$B:$B,A64,'06_EVIDENCE_REGISTER'!$K:$K,"Current",'06_EVIDENCE_REGISTER'!$I:$I,"&lt;"&amp;TODAY(),'06_EVIDENCE_REGISTER'!$I:$I,"&lt;&gt;")&gt;0,"Current evidence","Missing / stale / mismatched")))))</f>
        <v/>
      </c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 ht="23" customHeight="1" s="70">
      <c r="A67" s="33" t="inlineStr">
        <is>
          <t>B — SUPPLY-CHAIN DUE-DILIGENCE / NON-CONFORMITY / AUTHORITY LOG</t>
        </is>
      </c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 ht="31" customHeight="1" s="70">
      <c r="A68" s="40" t="inlineStr">
        <is>
          <t>Event ID</t>
        </is>
      </c>
      <c r="B68" s="40" t="inlineStr">
        <is>
          <t>Date</t>
        </is>
      </c>
      <c r="C68" s="40" t="inlineStr">
        <is>
          <t>Entity</t>
        </is>
      </c>
      <c r="D68" s="40" t="inlineStr">
        <is>
          <t>Role</t>
        </is>
      </c>
      <c r="E68" s="40" t="inlineStr">
        <is>
          <t>Event type</t>
        </is>
      </c>
      <c r="F68" s="40" t="inlineStr">
        <is>
          <t>Check / issue</t>
        </is>
      </c>
      <c r="G68" s="40" t="inlineStr">
        <is>
          <t>Result</t>
        </is>
      </c>
      <c r="H68" s="40" t="inlineStr">
        <is>
          <t>Market action</t>
        </is>
      </c>
      <c r="I68" s="40" t="inlineStr">
        <is>
          <t>Provider/importer/AR notified?</t>
        </is>
      </c>
      <c r="J68" s="40" t="inlineStr">
        <is>
          <t>Authority notified?</t>
        </is>
      </c>
      <c r="K68" s="40" t="inlineStr">
        <is>
          <t>Owner</t>
        </is>
      </c>
      <c r="L68" s="40" t="inlineStr">
        <is>
          <t>Status</t>
        </is>
      </c>
      <c r="M68" s="40" t="inlineStr">
        <is>
          <t>Evidence ID</t>
        </is>
      </c>
      <c r="N68" s="40" t="inlineStr">
        <is>
          <t>Evidence state</t>
        </is>
      </c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SC-EVT-001</t>
        </is>
      </c>
      <c r="B69" s="72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  <c r="M69" s="46" t="n"/>
      <c r="N69" s="16">
        <f>IF(B69="","",IF(M69="","Missing evidence",IF(COUNTIFS('06_EVIDENCE_REGISTER'!$A:$A,M69,'06_EVIDENCE_REGISTER'!$B:$B,A69,'06_EVIDENCE_REGISTER'!$K:$K,"Current")-COUNTIFS('06_EVIDENCE_REGISTER'!$A:$A,M69,'06_EVIDENCE_REGISTER'!$B:$B,A69,'06_EVIDENCE_REGISTER'!$K:$K,"Current",'06_EVIDENCE_REGISTER'!$I:$I,"&lt;"&amp;TODAY(),'06_EVIDENCE_REGISTER'!$I:$I,"&lt;&gt;")&gt;0,"Current evidence","Missing / stale / mismatched")))</f>
        <v/>
      </c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SC-EVT-002</t>
        </is>
      </c>
      <c r="B70" s="72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  <c r="M70" s="46" t="n"/>
      <c r="N70" s="16">
        <f>IF(B70="","",IF(M70="","Missing evidence",IF(COUNTIFS('06_EVIDENCE_REGISTER'!$A:$A,M70,'06_EVIDENCE_REGISTER'!$B:$B,A70,'06_EVIDENCE_REGISTER'!$K:$K,"Current")-COUNTIFS('06_EVIDENCE_REGISTER'!$A:$A,M70,'06_EVIDENCE_REGISTER'!$B:$B,A70,'06_EVIDENCE_REGISTER'!$K:$K,"Current",'06_EVIDENCE_REGISTER'!$I:$I,"&lt;"&amp;TODAY(),'06_EVIDENCE_REGISTER'!$I:$I,"&lt;&gt;")&gt;0,"Current evidence","Missing / stale / mismatched")))</f>
        <v/>
      </c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SC-EVT-003</t>
        </is>
      </c>
      <c r="B71" s="72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  <c r="M71" s="46" t="n"/>
      <c r="N71" s="16">
        <f>IF(B71="","",IF(M71="","Missing evidence",IF(COUNTIFS('06_EVIDENCE_REGISTER'!$A:$A,M71,'06_EVIDENCE_REGISTER'!$B:$B,A71,'06_EVIDENCE_REGISTER'!$K:$K,"Current")-COUNTIFS('06_EVIDENCE_REGISTER'!$A:$A,M71,'06_EVIDENCE_REGISTER'!$B:$B,A71,'06_EVIDENCE_REGISTER'!$K:$K,"Current",'06_EVIDENCE_REGISTER'!$I:$I,"&lt;"&amp;TODAY(),'06_EVIDENCE_REGISTER'!$I:$I,"&lt;&gt;")&gt;0,"Current evidence","Missing / stale / mismatched")))</f>
        <v/>
      </c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SC-EVT-004</t>
        </is>
      </c>
      <c r="B72" s="72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  <c r="M72" s="46" t="n"/>
      <c r="N72" s="16">
        <f>IF(B72="","",IF(M72="","Missing evidence",IF(COUNTIFS('06_EVIDENCE_REGISTER'!$A:$A,M72,'06_EVIDENCE_REGISTER'!$B:$B,A72,'06_EVIDENCE_REGISTER'!$K:$K,"Current")-COUNTIFS('06_EVIDENCE_REGISTER'!$A:$A,M72,'06_EVIDENCE_REGISTER'!$B:$B,A72,'06_EVIDENCE_REGISTER'!$K:$K,"Current",'06_EVIDENCE_REGISTER'!$I:$I,"&lt;"&amp;TODAY(),'06_EVIDENCE_REGISTER'!$I:$I,"&lt;&gt;")&gt;0,"Current evidence","Missing / stale / mismatched")))</f>
        <v/>
      </c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SC-EVT-005</t>
        </is>
      </c>
      <c r="B73" s="72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  <c r="M73" s="46" t="n"/>
      <c r="N73" s="16">
        <f>IF(B73="","",IF(M73="","Missing evidence",IF(COUNTIFS('06_EVIDENCE_REGISTER'!$A:$A,M73,'06_EVIDENCE_REGISTER'!$B:$B,A73,'06_EVIDENCE_REGISTER'!$K:$K,"Current")-COUNTIFS('06_EVIDENCE_REGISTER'!$A:$A,M73,'06_EVIDENCE_REGISTER'!$B:$B,A73,'06_EVIDENCE_REGISTER'!$K:$K,"Current",'06_EVIDENCE_REGISTER'!$I:$I,"&lt;"&amp;TODAY(),'06_EVIDENCE_REGISTER'!$I:$I,"&lt;&gt;")&gt;0,"Current evidence","Missing / stale / mismatched")))</f>
        <v/>
      </c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SC-EVT-006</t>
        </is>
      </c>
      <c r="B74" s="72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  <c r="M74" s="46" t="n"/>
      <c r="N74" s="16">
        <f>IF(B74="","",IF(M74="","Missing evidence",IF(COUNTIFS('06_EVIDENCE_REGISTER'!$A:$A,M74,'06_EVIDENCE_REGISTER'!$B:$B,A74,'06_EVIDENCE_REGISTER'!$K:$K,"Current")-COUNTIFS('06_EVIDENCE_REGISTER'!$A:$A,M74,'06_EVIDENCE_REGISTER'!$B:$B,A74,'06_EVIDENCE_REGISTER'!$K:$K,"Current",'06_EVIDENCE_REGISTER'!$I:$I,"&lt;"&amp;TODAY(),'06_EVIDENCE_REGISTER'!$I:$I,"&lt;&gt;")&gt;0,"Current evidence","Missing / stale / mismatched")))</f>
        <v/>
      </c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SC-EVT-007</t>
        </is>
      </c>
      <c r="B75" s="72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  <c r="M75" s="46" t="n"/>
      <c r="N75" s="16">
        <f>IF(B75="","",IF(M75="","Missing evidence",IF(COUNTIFS('06_EVIDENCE_REGISTER'!$A:$A,M75,'06_EVIDENCE_REGISTER'!$B:$B,A75,'06_EVIDENCE_REGISTER'!$K:$K,"Current")-COUNTIFS('06_EVIDENCE_REGISTER'!$A:$A,M75,'06_EVIDENCE_REGISTER'!$B:$B,A75,'06_EVIDENCE_REGISTER'!$K:$K,"Current",'06_EVIDENCE_REGISTER'!$I:$I,"&lt;"&amp;TODAY(),'06_EVIDENCE_REGISTER'!$I:$I,"&lt;&gt;")&gt;0,"Current evidence","Missing / stale / mismatched")))</f>
        <v/>
      </c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SC-EVT-008</t>
        </is>
      </c>
      <c r="B76" s="72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46" t="n"/>
      <c r="N76" s="16">
        <f>IF(B76="","",IF(M76="","Missing evidence",IF(COUNTIFS('06_EVIDENCE_REGISTER'!$A:$A,M76,'06_EVIDENCE_REGISTER'!$B:$B,A76,'06_EVIDENCE_REGISTER'!$K:$K,"Current")-COUNTIFS('06_EVIDENCE_REGISTER'!$A:$A,M76,'06_EVIDENCE_REGISTER'!$B:$B,A76,'06_EVIDENCE_REGISTER'!$K:$K,"Current",'06_EVIDENCE_REGISTER'!$I:$I,"&lt;"&amp;TODAY(),'06_EVIDENCE_REGISTER'!$I:$I,"&lt;&gt;")&gt;0,"Current evidence","Missing / stale / mismatched")))</f>
        <v/>
      </c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SC-EVT-009</t>
        </is>
      </c>
      <c r="B77" s="72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  <c r="M77" s="46" t="n"/>
      <c r="N77" s="16">
        <f>IF(B77="","",IF(M77="","Missing evidence",IF(COUNTIFS('06_EVIDENCE_REGISTER'!$A:$A,M77,'06_EVIDENCE_REGISTER'!$B:$B,A77,'06_EVIDENCE_REGISTER'!$K:$K,"Current")-COUNTIFS('06_EVIDENCE_REGISTER'!$A:$A,M77,'06_EVIDENCE_REGISTER'!$B:$B,A77,'06_EVIDENCE_REGISTER'!$K:$K,"Current",'06_EVIDENCE_REGISTER'!$I:$I,"&lt;"&amp;TODAY(),'06_EVIDENCE_REGISTER'!$I:$I,"&lt;&gt;")&gt;0,"Current evidence","Missing / stale / mismatched")))</f>
        <v/>
      </c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SC-EVT-010</t>
        </is>
      </c>
      <c r="B78" s="72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  <c r="M78" s="46" t="n"/>
      <c r="N78" s="16">
        <f>IF(B78="","",IF(M78="","Missing evidence",IF(COUNTIFS('06_EVIDENCE_REGISTER'!$A:$A,M78,'06_EVIDENCE_REGISTER'!$B:$B,A78,'06_EVIDENCE_REGISTER'!$K:$K,"Current")-COUNTIFS('06_EVIDENCE_REGISTER'!$A:$A,M78,'06_EVIDENCE_REGISTER'!$B:$B,A78,'06_EVIDENCE_REGISTER'!$K:$K,"Current",'06_EVIDENCE_REGISTER'!$I:$I,"&lt;"&amp;TODAY(),'06_EVIDENCE_REGISTER'!$I:$I,"&lt;&gt;")&gt;0,"Current evidence","Missing / stale / mismatched")))</f>
        <v/>
      </c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SC-EVT-011</t>
        </is>
      </c>
      <c r="B79" s="72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  <c r="M79" s="46" t="n"/>
      <c r="N79" s="16">
        <f>IF(B79="","",IF(M79="","Missing evidence",IF(COUNTIFS('06_EVIDENCE_REGISTER'!$A:$A,M79,'06_EVIDENCE_REGISTER'!$B:$B,A79,'06_EVIDENCE_REGISTER'!$K:$K,"Current")-COUNTIFS('06_EVIDENCE_REGISTER'!$A:$A,M79,'06_EVIDENCE_REGISTER'!$B:$B,A79,'06_EVIDENCE_REGISTER'!$K:$K,"Current",'06_EVIDENCE_REGISTER'!$I:$I,"&lt;"&amp;TODAY(),'06_EVIDENCE_REGISTER'!$I:$I,"&lt;&gt;")&gt;0,"Current evidence","Missing / stale / mismatched")))</f>
        <v/>
      </c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SC-EVT-012</t>
        </is>
      </c>
      <c r="B80" s="72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  <c r="M80" s="46" t="n"/>
      <c r="N80" s="16">
        <f>IF(B80="","",IF(M80="","Missing evidence",IF(COUNTIFS('06_EVIDENCE_REGISTER'!$A:$A,M80,'06_EVIDENCE_REGISTER'!$B:$B,A80,'06_EVIDENCE_REGISTER'!$K:$K,"Current")-COUNTIFS('06_EVIDENCE_REGISTER'!$A:$A,M80,'06_EVIDENCE_REGISTER'!$B:$B,A80,'06_EVIDENCE_REGISTER'!$K:$K,"Current",'06_EVIDENCE_REGISTER'!$I:$I,"&lt;"&amp;TODAY(),'06_EVIDENCE_REGISTER'!$I:$I,"&lt;&gt;")&gt;0,"Current evidence","Missing / stale / mismatched")))</f>
        <v/>
      </c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SC-EVT-013</t>
        </is>
      </c>
      <c r="B81" s="72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  <c r="M81" s="46" t="n"/>
      <c r="N81" s="16">
        <f>IF(B81="","",IF(M81="","Missing evidence",IF(COUNTIFS('06_EVIDENCE_REGISTER'!$A:$A,M81,'06_EVIDENCE_REGISTER'!$B:$B,A81,'06_EVIDENCE_REGISTER'!$K:$K,"Current")-COUNTIFS('06_EVIDENCE_REGISTER'!$A:$A,M81,'06_EVIDENCE_REGISTER'!$B:$B,A81,'06_EVIDENCE_REGISTER'!$K:$K,"Current",'06_EVIDENCE_REGISTER'!$I:$I,"&lt;"&amp;TODAY(),'06_EVIDENCE_REGISTER'!$I:$I,"&lt;&gt;")&gt;0,"Current evidence","Missing / stale / mismatched")))</f>
        <v/>
      </c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SC-EVT-014</t>
        </is>
      </c>
      <c r="B82" s="72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  <c r="M82" s="46" t="n"/>
      <c r="N82" s="16">
        <f>IF(B82="","",IF(M82="","Missing evidence",IF(COUNTIFS('06_EVIDENCE_REGISTER'!$A:$A,M82,'06_EVIDENCE_REGISTER'!$B:$B,A82,'06_EVIDENCE_REGISTER'!$K:$K,"Current")-COUNTIFS('06_EVIDENCE_REGISTER'!$A:$A,M82,'06_EVIDENCE_REGISTER'!$B:$B,A82,'06_EVIDENCE_REGISTER'!$K:$K,"Current",'06_EVIDENCE_REGISTER'!$I:$I,"&lt;"&amp;TODAY(),'06_EVIDENCE_REGISTER'!$I:$I,"&lt;&gt;")&gt;0,"Current evidence","Missing / stale / mismatched")))</f>
        <v/>
      </c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SC-EVT-015</t>
        </is>
      </c>
      <c r="B83" s="72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  <c r="M83" s="46" t="n"/>
      <c r="N83" s="16">
        <f>IF(B83="","",IF(M83="","Missing evidence",IF(COUNTIFS('06_EVIDENCE_REGISTER'!$A:$A,M83,'06_EVIDENCE_REGISTER'!$B:$B,A83,'06_EVIDENCE_REGISTER'!$K:$K,"Current")-COUNTIFS('06_EVIDENCE_REGISTER'!$A:$A,M83,'06_EVIDENCE_REGISTER'!$B:$B,A83,'06_EVIDENCE_REGISTER'!$K:$K,"Current",'06_EVIDENCE_REGISTER'!$I:$I,"&lt;"&amp;TODAY(),'06_EVIDENCE_REGISTER'!$I:$I,"&lt;&gt;")&gt;0,"Current evidence","Missing / stale / mismatched")))</f>
        <v/>
      </c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SC-EVT-016</t>
        </is>
      </c>
      <c r="B84" s="72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  <c r="M84" s="46" t="n"/>
      <c r="N84" s="16">
        <f>IF(B84="","",IF(M84="","Missing evidence",IF(COUNTIFS('06_EVIDENCE_REGISTER'!$A:$A,M84,'06_EVIDENCE_REGISTER'!$B:$B,A84,'06_EVIDENCE_REGISTER'!$K:$K,"Current")-COUNTIFS('06_EVIDENCE_REGISTER'!$A:$A,M84,'06_EVIDENCE_REGISTER'!$B:$B,A84,'06_EVIDENCE_REGISTER'!$K:$K,"Current",'06_EVIDENCE_REGISTER'!$I:$I,"&lt;"&amp;TODAY(),'06_EVIDENCE_REGISTER'!$I:$I,"&lt;&gt;")&gt;0,"Current evidence","Missing / stale / mismatched")))</f>
        <v/>
      </c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SC-EVT-017</t>
        </is>
      </c>
      <c r="B85" s="72" t="n"/>
      <c r="C85" s="46" t="n"/>
      <c r="D85" s="46" t="n"/>
      <c r="E85" s="46" t="n"/>
      <c r="F85" s="46" t="n"/>
      <c r="G85" s="46" t="n"/>
      <c r="H85" s="46" t="n"/>
      <c r="I85" s="46" t="n"/>
      <c r="J85" s="46" t="n"/>
      <c r="K85" s="46" t="n"/>
      <c r="L85" s="46" t="n"/>
      <c r="M85" s="46" t="n"/>
      <c r="N85" s="16">
        <f>IF(B85="","",IF(M85="","Missing evidence",IF(COUNTIFS('06_EVIDENCE_REGISTER'!$A:$A,M85,'06_EVIDENCE_REGISTER'!$B:$B,A85,'06_EVIDENCE_REGISTER'!$K:$K,"Current")-COUNTIFS('06_EVIDENCE_REGISTER'!$A:$A,M85,'06_EVIDENCE_REGISTER'!$B:$B,A85,'06_EVIDENCE_REGISTER'!$K:$K,"Current",'06_EVIDENCE_REGISTER'!$I:$I,"&lt;"&amp;TODAY(),'06_EVIDENCE_REGISTER'!$I:$I,"&lt;&gt;")&gt;0,"Current evidence","Missing / stale / mismatched")))</f>
        <v/>
      </c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SC-EVT-018</t>
        </is>
      </c>
      <c r="B86" s="72" t="n"/>
      <c r="C86" s="46" t="n"/>
      <c r="D86" s="46" t="n"/>
      <c r="E86" s="46" t="n"/>
      <c r="F86" s="46" t="n"/>
      <c r="G86" s="46" t="n"/>
      <c r="H86" s="46" t="n"/>
      <c r="I86" s="46" t="n"/>
      <c r="J86" s="46" t="n"/>
      <c r="K86" s="46" t="n"/>
      <c r="L86" s="46" t="n"/>
      <c r="M86" s="46" t="n"/>
      <c r="N86" s="16">
        <f>IF(B86="","",IF(M86="","Missing evidence",IF(COUNTIFS('06_EVIDENCE_REGISTER'!$A:$A,M86,'06_EVIDENCE_REGISTER'!$B:$B,A86,'06_EVIDENCE_REGISTER'!$K:$K,"Current")-COUNTIFS('06_EVIDENCE_REGISTER'!$A:$A,M86,'06_EVIDENCE_REGISTER'!$B:$B,A86,'06_EVIDENCE_REGISTER'!$K:$K,"Current",'06_EVIDENCE_REGISTER'!$I:$I,"&lt;"&amp;TODAY(),'06_EVIDENCE_REGISTER'!$I:$I,"&lt;&gt;")&gt;0,"Current evidence","Missing / stale / mismatched")))</f>
        <v/>
      </c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SC-EVT-019</t>
        </is>
      </c>
      <c r="B87" s="72" t="n"/>
      <c r="C87" s="46" t="n"/>
      <c r="D87" s="46" t="n"/>
      <c r="E87" s="46" t="n"/>
      <c r="F87" s="46" t="n"/>
      <c r="G87" s="46" t="n"/>
      <c r="H87" s="46" t="n"/>
      <c r="I87" s="46" t="n"/>
      <c r="J87" s="46" t="n"/>
      <c r="K87" s="46" t="n"/>
      <c r="L87" s="46" t="n"/>
      <c r="M87" s="46" t="n"/>
      <c r="N87" s="16">
        <f>IF(B87="","",IF(M87="","Missing evidence",IF(COUNTIFS('06_EVIDENCE_REGISTER'!$A:$A,M87,'06_EVIDENCE_REGISTER'!$B:$B,A87,'06_EVIDENCE_REGISTER'!$K:$K,"Current")-COUNTIFS('06_EVIDENCE_REGISTER'!$A:$A,M87,'06_EVIDENCE_REGISTER'!$B:$B,A87,'06_EVIDENCE_REGISTER'!$K:$K,"Current",'06_EVIDENCE_REGISTER'!$I:$I,"&lt;"&amp;TODAY(),'06_EVIDENCE_REGISTER'!$I:$I,"&lt;&gt;")&gt;0,"Current evidence","Missing / stale / mismatched")))</f>
        <v/>
      </c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SC-EVT-020</t>
        </is>
      </c>
      <c r="B88" s="72" t="n"/>
      <c r="C88" s="46" t="n"/>
      <c r="D88" s="46" t="n"/>
      <c r="E88" s="46" t="n"/>
      <c r="F88" s="46" t="n"/>
      <c r="G88" s="46" t="n"/>
      <c r="H88" s="46" t="n"/>
      <c r="I88" s="46" t="n"/>
      <c r="J88" s="46" t="n"/>
      <c r="K88" s="46" t="n"/>
      <c r="L88" s="46" t="n"/>
      <c r="M88" s="46" t="n"/>
      <c r="N88" s="16">
        <f>IF(B88="","",IF(M88="","Missing evidence",IF(COUNTIFS('06_EVIDENCE_REGISTER'!$A:$A,M88,'06_EVIDENCE_REGISTER'!$B:$B,A88,'06_EVIDENCE_REGISTER'!$K:$K,"Current")-COUNTIFS('06_EVIDENCE_REGISTER'!$A:$A,M88,'06_EVIDENCE_REGISTER'!$B:$B,A88,'06_EVIDENCE_REGISTER'!$K:$K,"Current",'06_EVIDENCE_REGISTER'!$I:$I,"&lt;"&amp;TODAY(),'06_EVIDENCE_REGISTER'!$I:$I,"&lt;&gt;")&gt;0,"Current evidence","Missing / stale / mismatched")))</f>
        <v/>
      </c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SC-EVT-021</t>
        </is>
      </c>
      <c r="B89" s="72" t="n"/>
      <c r="C89" s="46" t="n"/>
      <c r="D89" s="46" t="n"/>
      <c r="E89" s="46" t="n"/>
      <c r="F89" s="46" t="n"/>
      <c r="G89" s="46" t="n"/>
      <c r="H89" s="46" t="n"/>
      <c r="I89" s="46" t="n"/>
      <c r="J89" s="46" t="n"/>
      <c r="K89" s="46" t="n"/>
      <c r="L89" s="46" t="n"/>
      <c r="M89" s="46" t="n"/>
      <c r="N89" s="16">
        <f>IF(B89="","",IF(M89="","Missing evidence",IF(COUNTIFS('06_EVIDENCE_REGISTER'!$A:$A,M89,'06_EVIDENCE_REGISTER'!$B:$B,A89,'06_EVIDENCE_REGISTER'!$K:$K,"Current")-COUNTIFS('06_EVIDENCE_REGISTER'!$A:$A,M89,'06_EVIDENCE_REGISTER'!$B:$B,A89,'06_EVIDENCE_REGISTER'!$K:$K,"Current",'06_EVIDENCE_REGISTER'!$I:$I,"&lt;"&amp;TODAY(),'06_EVIDENCE_REGISTER'!$I:$I,"&lt;&gt;")&gt;0,"Current evidence","Missing / stale / mismatched")))</f>
        <v/>
      </c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SC-EVT-022</t>
        </is>
      </c>
      <c r="B90" s="72" t="n"/>
      <c r="C90" s="46" t="n"/>
      <c r="D90" s="46" t="n"/>
      <c r="E90" s="46" t="n"/>
      <c r="F90" s="46" t="n"/>
      <c r="G90" s="46" t="n"/>
      <c r="H90" s="46" t="n"/>
      <c r="I90" s="46" t="n"/>
      <c r="J90" s="46" t="n"/>
      <c r="K90" s="46" t="n"/>
      <c r="L90" s="46" t="n"/>
      <c r="M90" s="46" t="n"/>
      <c r="N90" s="16">
        <f>IF(B90="","",IF(M90="","Missing evidence",IF(COUNTIFS('06_EVIDENCE_REGISTER'!$A:$A,M90,'06_EVIDENCE_REGISTER'!$B:$B,A90,'06_EVIDENCE_REGISTER'!$K:$K,"Current")-COUNTIFS('06_EVIDENCE_REGISTER'!$A:$A,M90,'06_EVIDENCE_REGISTER'!$B:$B,A90,'06_EVIDENCE_REGISTER'!$K:$K,"Current",'06_EVIDENCE_REGISTER'!$I:$I,"&lt;"&amp;TODAY(),'06_EVIDENCE_REGISTER'!$I:$I,"&lt;&gt;")&gt;0,"Current evidence","Missing / stale / mismatched")))</f>
        <v/>
      </c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SC-EVT-023</t>
        </is>
      </c>
      <c r="B91" s="72" t="n"/>
      <c r="C91" s="46" t="n"/>
      <c r="D91" s="46" t="n"/>
      <c r="E91" s="46" t="n"/>
      <c r="F91" s="46" t="n"/>
      <c r="G91" s="46" t="n"/>
      <c r="H91" s="46" t="n"/>
      <c r="I91" s="46" t="n"/>
      <c r="J91" s="46" t="n"/>
      <c r="K91" s="46" t="n"/>
      <c r="L91" s="46" t="n"/>
      <c r="M91" s="46" t="n"/>
      <c r="N91" s="16">
        <f>IF(B91="","",IF(M91="","Missing evidence",IF(COUNTIFS('06_EVIDENCE_REGISTER'!$A:$A,M91,'06_EVIDENCE_REGISTER'!$B:$B,A91,'06_EVIDENCE_REGISTER'!$K:$K,"Current")-COUNTIFS('06_EVIDENCE_REGISTER'!$A:$A,M91,'06_EVIDENCE_REGISTER'!$B:$B,A91,'06_EVIDENCE_REGISTER'!$K:$K,"Current",'06_EVIDENCE_REGISTER'!$I:$I,"&lt;"&amp;TODAY(),'06_EVIDENCE_REGISTER'!$I:$I,"&lt;&gt;")&gt;0,"Current evidence","Missing / stale / mismatched")))</f>
        <v/>
      </c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SC-EVT-024</t>
        </is>
      </c>
      <c r="B92" s="72" t="n"/>
      <c r="C92" s="46" t="n"/>
      <c r="D92" s="46" t="n"/>
      <c r="E92" s="46" t="n"/>
      <c r="F92" s="46" t="n"/>
      <c r="G92" s="46" t="n"/>
      <c r="H92" s="46" t="n"/>
      <c r="I92" s="46" t="n"/>
      <c r="J92" s="46" t="n"/>
      <c r="K92" s="46" t="n"/>
      <c r="L92" s="46" t="n"/>
      <c r="M92" s="46" t="n"/>
      <c r="N92" s="16">
        <f>IF(B92="","",IF(M92="","Missing evidence",IF(COUNTIFS('06_EVIDENCE_REGISTER'!$A:$A,M92,'06_EVIDENCE_REGISTER'!$B:$B,A92,'06_EVIDENCE_REGISTER'!$K:$K,"Current")-COUNTIFS('06_EVIDENCE_REGISTER'!$A:$A,M92,'06_EVIDENCE_REGISTER'!$B:$B,A92,'06_EVIDENCE_REGISTER'!$K:$K,"Current",'06_EVIDENCE_REGISTER'!$I:$I,"&lt;"&amp;TODAY(),'06_EVIDENCE_REGISTER'!$I:$I,"&lt;&gt;")&gt;0,"Current evidence","Missing / stale / mismatched")))</f>
        <v/>
      </c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SC-EVT-025</t>
        </is>
      </c>
      <c r="B93" s="72" t="n"/>
      <c r="C93" s="46" t="n"/>
      <c r="D93" s="46" t="n"/>
      <c r="E93" s="46" t="n"/>
      <c r="F93" s="46" t="n"/>
      <c r="G93" s="46" t="n"/>
      <c r="H93" s="46" t="n"/>
      <c r="I93" s="46" t="n"/>
      <c r="J93" s="46" t="n"/>
      <c r="K93" s="46" t="n"/>
      <c r="L93" s="46" t="n"/>
      <c r="M93" s="46" t="n"/>
      <c r="N93" s="16">
        <f>IF(B93="","",IF(M93="","Missing evidence",IF(COUNTIFS('06_EVIDENCE_REGISTER'!$A:$A,M93,'06_EVIDENCE_REGISTER'!$B:$B,A93,'06_EVIDENCE_REGISTER'!$K:$K,"Current")-COUNTIFS('06_EVIDENCE_REGISTER'!$A:$A,M93,'06_EVIDENCE_REGISTER'!$B:$B,A93,'06_EVIDENCE_REGISTER'!$K:$K,"Current",'06_EVIDENCE_REGISTER'!$I:$I,"&lt;"&amp;TODAY(),'06_EVIDENCE_REGISTER'!$I:$I,"&lt;&gt;")&gt;0,"Current evidence","Missing / stale / mismatched")))</f>
        <v/>
      </c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SC-EVT-026</t>
        </is>
      </c>
      <c r="B94" s="72" t="n"/>
      <c r="C94" s="46" t="n"/>
      <c r="D94" s="46" t="n"/>
      <c r="E94" s="46" t="n"/>
      <c r="F94" s="46" t="n"/>
      <c r="G94" s="46" t="n"/>
      <c r="H94" s="46" t="n"/>
      <c r="I94" s="46" t="n"/>
      <c r="J94" s="46" t="n"/>
      <c r="K94" s="46" t="n"/>
      <c r="L94" s="46" t="n"/>
      <c r="M94" s="46" t="n"/>
      <c r="N94" s="16">
        <f>IF(B94="","",IF(M94="","Missing evidence",IF(COUNTIFS('06_EVIDENCE_REGISTER'!$A:$A,M94,'06_EVIDENCE_REGISTER'!$B:$B,A94,'06_EVIDENCE_REGISTER'!$K:$K,"Current")-COUNTIFS('06_EVIDENCE_REGISTER'!$A:$A,M94,'06_EVIDENCE_REGISTER'!$B:$B,A94,'06_EVIDENCE_REGISTER'!$K:$K,"Current",'06_EVIDENCE_REGISTER'!$I:$I,"&lt;"&amp;TODAY(),'06_EVIDENCE_REGISTER'!$I:$I,"&lt;&gt;")&gt;0,"Current evidence","Missing / stale / mismatched")))</f>
        <v/>
      </c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SC-EVT-027</t>
        </is>
      </c>
      <c r="B95" s="72" t="n"/>
      <c r="C95" s="46" t="n"/>
      <c r="D95" s="46" t="n"/>
      <c r="E95" s="46" t="n"/>
      <c r="F95" s="46" t="n"/>
      <c r="G95" s="46" t="n"/>
      <c r="H95" s="46" t="n"/>
      <c r="I95" s="46" t="n"/>
      <c r="J95" s="46" t="n"/>
      <c r="K95" s="46" t="n"/>
      <c r="L95" s="46" t="n"/>
      <c r="M95" s="46" t="n"/>
      <c r="N95" s="16">
        <f>IF(B95="","",IF(M95="","Missing evidence",IF(COUNTIFS('06_EVIDENCE_REGISTER'!$A:$A,M95,'06_EVIDENCE_REGISTER'!$B:$B,A95,'06_EVIDENCE_REGISTER'!$K:$K,"Current")-COUNTIFS('06_EVIDENCE_REGISTER'!$A:$A,M95,'06_EVIDENCE_REGISTER'!$B:$B,A95,'06_EVIDENCE_REGISTER'!$K:$K,"Current",'06_EVIDENCE_REGISTER'!$I:$I,"&lt;"&amp;TODAY(),'06_EVIDENCE_REGISTER'!$I:$I,"&lt;&gt;")&gt;0,"Current evidence","Missing / stale / mismatched")))</f>
        <v/>
      </c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SC-EVT-028</t>
        </is>
      </c>
      <c r="B96" s="72" t="n"/>
      <c r="C96" s="46" t="n"/>
      <c r="D96" s="46" t="n"/>
      <c r="E96" s="46" t="n"/>
      <c r="F96" s="46" t="n"/>
      <c r="G96" s="46" t="n"/>
      <c r="H96" s="46" t="n"/>
      <c r="I96" s="46" t="n"/>
      <c r="J96" s="46" t="n"/>
      <c r="K96" s="46" t="n"/>
      <c r="L96" s="46" t="n"/>
      <c r="M96" s="46" t="n"/>
      <c r="N96" s="16">
        <f>IF(B96="","",IF(M96="","Missing evidence",IF(COUNTIFS('06_EVIDENCE_REGISTER'!$A:$A,M96,'06_EVIDENCE_REGISTER'!$B:$B,A96,'06_EVIDENCE_REGISTER'!$K:$K,"Current")-COUNTIFS('06_EVIDENCE_REGISTER'!$A:$A,M96,'06_EVIDENCE_REGISTER'!$B:$B,A96,'06_EVIDENCE_REGISTER'!$K:$K,"Current",'06_EVIDENCE_REGISTER'!$I:$I,"&lt;"&amp;TODAY(),'06_EVIDENCE_REGISTER'!$I:$I,"&lt;&gt;")&gt;0,"Current evidence","Missing / stale / mismatched")))</f>
        <v/>
      </c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SC-EVT-029</t>
        </is>
      </c>
      <c r="B97" s="72" t="n"/>
      <c r="C97" s="46" t="n"/>
      <c r="D97" s="46" t="n"/>
      <c r="E97" s="46" t="n"/>
      <c r="F97" s="46" t="n"/>
      <c r="G97" s="46" t="n"/>
      <c r="H97" s="46" t="n"/>
      <c r="I97" s="46" t="n"/>
      <c r="J97" s="46" t="n"/>
      <c r="K97" s="46" t="n"/>
      <c r="L97" s="46" t="n"/>
      <c r="M97" s="46" t="n"/>
      <c r="N97" s="16">
        <f>IF(B97="","",IF(M97="","Missing evidence",IF(COUNTIFS('06_EVIDENCE_REGISTER'!$A:$A,M97,'06_EVIDENCE_REGISTER'!$B:$B,A97,'06_EVIDENCE_REGISTER'!$K:$K,"Current")-COUNTIFS('06_EVIDENCE_REGISTER'!$A:$A,M97,'06_EVIDENCE_REGISTER'!$B:$B,A97,'06_EVIDENCE_REGISTER'!$K:$K,"Current",'06_EVIDENCE_REGISTER'!$I:$I,"&lt;"&amp;TODAY(),'06_EVIDENCE_REGISTER'!$I:$I,"&lt;&gt;")&gt;0,"Current evidence","Missing / stale / mismatched")))</f>
        <v/>
      </c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SC-EVT-030</t>
        </is>
      </c>
      <c r="B98" s="72" t="n"/>
      <c r="C98" s="46" t="n"/>
      <c r="D98" s="46" t="n"/>
      <c r="E98" s="46" t="n"/>
      <c r="F98" s="46" t="n"/>
      <c r="G98" s="46" t="n"/>
      <c r="H98" s="46" t="n"/>
      <c r="I98" s="46" t="n"/>
      <c r="J98" s="46" t="n"/>
      <c r="K98" s="46" t="n"/>
      <c r="L98" s="46" t="n"/>
      <c r="M98" s="46" t="n"/>
      <c r="N98" s="16">
        <f>IF(B98="","",IF(M98="","Missing evidence",IF(COUNTIFS('06_EVIDENCE_REGISTER'!$A:$A,M98,'06_EVIDENCE_REGISTER'!$B:$B,A98,'06_EVIDENCE_REGISTER'!$K:$K,"Current")-COUNTIFS('06_EVIDENCE_REGISTER'!$A:$A,M98,'06_EVIDENCE_REGISTER'!$B:$B,A98,'06_EVIDENCE_REGISTER'!$K:$K,"Current",'06_EVIDENCE_REGISTER'!$I:$I,"&lt;"&amp;TODAY(),'06_EVIDENCE_REGISTER'!$I:$I,"&lt;&gt;")&gt;0,"Current evidence","Missing / stale / mismatched")))</f>
        <v/>
      </c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SC-EVT-031</t>
        </is>
      </c>
      <c r="B99" s="72" t="n"/>
      <c r="C99" s="46" t="n"/>
      <c r="D99" s="46" t="n"/>
      <c r="E99" s="46" t="n"/>
      <c r="F99" s="46" t="n"/>
      <c r="G99" s="46" t="n"/>
      <c r="H99" s="46" t="n"/>
      <c r="I99" s="46" t="n"/>
      <c r="J99" s="46" t="n"/>
      <c r="K99" s="46" t="n"/>
      <c r="L99" s="46" t="n"/>
      <c r="M99" s="46" t="n"/>
      <c r="N99" s="16">
        <f>IF(B99="","",IF(M99="","Missing evidence",IF(COUNTIFS('06_EVIDENCE_REGISTER'!$A:$A,M99,'06_EVIDENCE_REGISTER'!$B:$B,A99,'06_EVIDENCE_REGISTER'!$K:$K,"Current")-COUNTIFS('06_EVIDENCE_REGISTER'!$A:$A,M99,'06_EVIDENCE_REGISTER'!$B:$B,A99,'06_EVIDENCE_REGISTER'!$K:$K,"Current",'06_EVIDENCE_REGISTER'!$I:$I,"&lt;"&amp;TODAY(),'06_EVIDENCE_REGISTER'!$I:$I,"&lt;&gt;")&gt;0,"Current evidence","Missing / stale / mismatched")))</f>
        <v/>
      </c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SC-EVT-032</t>
        </is>
      </c>
      <c r="B100" s="72" t="n"/>
      <c r="C100" s="46" t="n"/>
      <c r="D100" s="46" t="n"/>
      <c r="E100" s="46" t="n"/>
      <c r="F100" s="46" t="n"/>
      <c r="G100" s="46" t="n"/>
      <c r="H100" s="46" t="n"/>
      <c r="I100" s="46" t="n"/>
      <c r="J100" s="46" t="n"/>
      <c r="K100" s="46" t="n"/>
      <c r="L100" s="46" t="n"/>
      <c r="M100" s="46" t="n"/>
      <c r="N100" s="16">
        <f>IF(B100="","",IF(M100="","Missing evidence",IF(COUNTIFS('06_EVIDENCE_REGISTER'!$A:$A,M100,'06_EVIDENCE_REGISTER'!$B:$B,A100,'06_EVIDENCE_REGISTER'!$K:$K,"Current")-COUNTIFS('06_EVIDENCE_REGISTER'!$A:$A,M100,'06_EVIDENCE_REGISTER'!$B:$B,A100,'06_EVIDENCE_REGISTER'!$K:$K,"Current",'06_EVIDENCE_REGISTER'!$I:$I,"&lt;"&amp;TODAY(),'06_EVIDENCE_REGISTER'!$I:$I,"&lt;&gt;")&gt;0,"Current evidence","Missing / stale / mismatched")))</f>
        <v/>
      </c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SC-EVT-033</t>
        </is>
      </c>
      <c r="B101" s="72" t="n"/>
      <c r="C101" s="46" t="n"/>
      <c r="D101" s="46" t="n"/>
      <c r="E101" s="46" t="n"/>
      <c r="F101" s="46" t="n"/>
      <c r="G101" s="46" t="n"/>
      <c r="H101" s="46" t="n"/>
      <c r="I101" s="46" t="n"/>
      <c r="J101" s="46" t="n"/>
      <c r="K101" s="46" t="n"/>
      <c r="L101" s="46" t="n"/>
      <c r="M101" s="46" t="n"/>
      <c r="N101" s="16">
        <f>IF(B101="","",IF(M101="","Missing evidence",IF(COUNTIFS('06_EVIDENCE_REGISTER'!$A:$A,M101,'06_EVIDENCE_REGISTER'!$B:$B,A101,'06_EVIDENCE_REGISTER'!$K:$K,"Current")-COUNTIFS('06_EVIDENCE_REGISTER'!$A:$A,M101,'06_EVIDENCE_REGISTER'!$B:$B,A101,'06_EVIDENCE_REGISTER'!$K:$K,"Current",'06_EVIDENCE_REGISTER'!$I:$I,"&lt;"&amp;TODAY(),'06_EVIDENCE_REGISTER'!$I:$I,"&lt;&gt;")&gt;0,"Current evidence","Missing / stale / mismatched")))</f>
        <v/>
      </c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SC-EVT-034</t>
        </is>
      </c>
      <c r="B102" s="72" t="n"/>
      <c r="C102" s="46" t="n"/>
      <c r="D102" s="46" t="n"/>
      <c r="E102" s="46" t="n"/>
      <c r="F102" s="46" t="n"/>
      <c r="G102" s="46" t="n"/>
      <c r="H102" s="46" t="n"/>
      <c r="I102" s="46" t="n"/>
      <c r="J102" s="46" t="n"/>
      <c r="K102" s="46" t="n"/>
      <c r="L102" s="46" t="n"/>
      <c r="M102" s="46" t="n"/>
      <c r="N102" s="16">
        <f>IF(B102="","",IF(M102="","Missing evidence",IF(COUNTIFS('06_EVIDENCE_REGISTER'!$A:$A,M102,'06_EVIDENCE_REGISTER'!$B:$B,A102,'06_EVIDENCE_REGISTER'!$K:$K,"Current")-COUNTIFS('06_EVIDENCE_REGISTER'!$A:$A,M102,'06_EVIDENCE_REGISTER'!$B:$B,A102,'06_EVIDENCE_REGISTER'!$K:$K,"Current",'06_EVIDENCE_REGISTER'!$I:$I,"&lt;"&amp;TODAY(),'06_EVIDENCE_REGISTER'!$I:$I,"&lt;&gt;")&gt;0,"Current evidence","Missing / stale / mismatched")))</f>
        <v/>
      </c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SC-EVT-035</t>
        </is>
      </c>
      <c r="B103" s="72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46" t="n"/>
      <c r="L103" s="46" t="n"/>
      <c r="M103" s="46" t="n"/>
      <c r="N103" s="16">
        <f>IF(B103="","",IF(M103="","Missing evidence",IF(COUNTIFS('06_EVIDENCE_REGISTER'!$A:$A,M103,'06_EVIDENCE_REGISTER'!$B:$B,A103,'06_EVIDENCE_REGISTER'!$K:$K,"Current")-COUNTIFS('06_EVIDENCE_REGISTER'!$A:$A,M103,'06_EVIDENCE_REGISTER'!$B:$B,A103,'06_EVIDENCE_REGISTER'!$K:$K,"Current",'06_EVIDENCE_REGISTER'!$I:$I,"&lt;"&amp;TODAY(),'06_EVIDENCE_REGISTER'!$I:$I,"&lt;&gt;")&gt;0,"Current evidence","Missing / stale / mismatched")))</f>
        <v/>
      </c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SC-EVT-036</t>
        </is>
      </c>
      <c r="B104" s="72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46" t="n"/>
      <c r="L104" s="46" t="n"/>
      <c r="M104" s="46" t="n"/>
      <c r="N104" s="16">
        <f>IF(B104="","",IF(M104="","Missing evidence",IF(COUNTIFS('06_EVIDENCE_REGISTER'!$A:$A,M104,'06_EVIDENCE_REGISTER'!$B:$B,A104,'06_EVIDENCE_REGISTER'!$K:$K,"Current")-COUNTIFS('06_EVIDENCE_REGISTER'!$A:$A,M104,'06_EVIDENCE_REGISTER'!$B:$B,A104,'06_EVIDENCE_REGISTER'!$K:$K,"Current",'06_EVIDENCE_REGISTER'!$I:$I,"&lt;"&amp;TODAY(),'06_EVIDENCE_REGISTER'!$I:$I,"&lt;&gt;")&gt;0,"Current evidence","Missing / stale / mismatched")))</f>
        <v/>
      </c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SC-EVT-037</t>
        </is>
      </c>
      <c r="B105" s="72" t="n"/>
      <c r="C105" s="46" t="n"/>
      <c r="D105" s="46" t="n"/>
      <c r="E105" s="46" t="n"/>
      <c r="F105" s="46" t="n"/>
      <c r="G105" s="46" t="n"/>
      <c r="H105" s="46" t="n"/>
      <c r="I105" s="46" t="n"/>
      <c r="J105" s="46" t="n"/>
      <c r="K105" s="46" t="n"/>
      <c r="L105" s="46" t="n"/>
      <c r="M105" s="46" t="n"/>
      <c r="N105" s="16">
        <f>IF(B105="","",IF(M105="","Missing evidence",IF(COUNTIFS('06_EVIDENCE_REGISTER'!$A:$A,M105,'06_EVIDENCE_REGISTER'!$B:$B,A105,'06_EVIDENCE_REGISTER'!$K:$K,"Current")-COUNTIFS('06_EVIDENCE_REGISTER'!$A:$A,M105,'06_EVIDENCE_REGISTER'!$B:$B,A105,'06_EVIDENCE_REGISTER'!$K:$K,"Current",'06_EVIDENCE_REGISTER'!$I:$I,"&lt;"&amp;TODAY(),'06_EVIDENCE_REGISTER'!$I:$I,"&lt;&gt;")&gt;0,"Current evidence","Missing / stale / mismatched")))</f>
        <v/>
      </c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SC-EVT-038</t>
        </is>
      </c>
      <c r="B106" s="72" t="n"/>
      <c r="C106" s="46" t="n"/>
      <c r="D106" s="46" t="n"/>
      <c r="E106" s="46" t="n"/>
      <c r="F106" s="46" t="n"/>
      <c r="G106" s="46" t="n"/>
      <c r="H106" s="46" t="n"/>
      <c r="I106" s="46" t="n"/>
      <c r="J106" s="46" t="n"/>
      <c r="K106" s="46" t="n"/>
      <c r="L106" s="46" t="n"/>
      <c r="M106" s="46" t="n"/>
      <c r="N106" s="16">
        <f>IF(B106="","",IF(M106="","Missing evidence",IF(COUNTIFS('06_EVIDENCE_REGISTER'!$A:$A,M106,'06_EVIDENCE_REGISTER'!$B:$B,A106,'06_EVIDENCE_REGISTER'!$K:$K,"Current")-COUNTIFS('06_EVIDENCE_REGISTER'!$A:$A,M106,'06_EVIDENCE_REGISTER'!$B:$B,A106,'06_EVIDENCE_REGISTER'!$K:$K,"Current",'06_EVIDENCE_REGISTER'!$I:$I,"&lt;"&amp;TODAY(),'06_EVIDENCE_REGISTER'!$I:$I,"&lt;&gt;")&gt;0,"Current evidence","Missing / stale / mismatched")))</f>
        <v/>
      </c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SC-EVT-039</t>
        </is>
      </c>
      <c r="B107" s="72" t="n"/>
      <c r="C107" s="46" t="n"/>
      <c r="D107" s="46" t="n"/>
      <c r="E107" s="46" t="n"/>
      <c r="F107" s="46" t="n"/>
      <c r="G107" s="46" t="n"/>
      <c r="H107" s="46" t="n"/>
      <c r="I107" s="46" t="n"/>
      <c r="J107" s="46" t="n"/>
      <c r="K107" s="46" t="n"/>
      <c r="L107" s="46" t="n"/>
      <c r="M107" s="46" t="n"/>
      <c r="N107" s="16">
        <f>IF(B107="","",IF(M107="","Missing evidence",IF(COUNTIFS('06_EVIDENCE_REGISTER'!$A:$A,M107,'06_EVIDENCE_REGISTER'!$B:$B,A107,'06_EVIDENCE_REGISTER'!$K:$K,"Current")-COUNTIFS('06_EVIDENCE_REGISTER'!$A:$A,M107,'06_EVIDENCE_REGISTER'!$B:$B,A107,'06_EVIDENCE_REGISTER'!$K:$K,"Current",'06_EVIDENCE_REGISTER'!$I:$I,"&lt;"&amp;TODAY(),'06_EVIDENCE_REGISTER'!$I:$I,"&lt;&gt;")&gt;0,"Current evidence","Missing / stale / mismatched")))</f>
        <v/>
      </c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SC-EVT-040</t>
        </is>
      </c>
      <c r="B108" s="72" t="n"/>
      <c r="C108" s="46" t="n"/>
      <c r="D108" s="46" t="n"/>
      <c r="E108" s="46" t="n"/>
      <c r="F108" s="46" t="n"/>
      <c r="G108" s="46" t="n"/>
      <c r="H108" s="46" t="n"/>
      <c r="I108" s="46" t="n"/>
      <c r="J108" s="46" t="n"/>
      <c r="K108" s="46" t="n"/>
      <c r="L108" s="46" t="n"/>
      <c r="M108" s="46" t="n"/>
      <c r="N108" s="16">
        <f>IF(B108="","",IF(M108="","Missing evidence",IF(COUNTIFS('06_EVIDENCE_REGISTER'!$A:$A,M108,'06_EVIDENCE_REGISTER'!$B:$B,A108,'06_EVIDENCE_REGISTER'!$K:$K,"Current")-COUNTIFS('06_EVIDENCE_REGISTER'!$A:$A,M108,'06_EVIDENCE_REGISTER'!$B:$B,A108,'06_EVIDENCE_REGISTER'!$K:$K,"Current",'06_EVIDENCE_REGISTER'!$I:$I,"&lt;"&amp;TODAY(),'06_EVIDENCE_REGISTER'!$I:$I,"&lt;&gt;")&gt;0,"Current evidence","Missing / stale / mismatched")))</f>
        <v/>
      </c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SC-EVT-041</t>
        </is>
      </c>
      <c r="B109" s="72" t="n"/>
      <c r="C109" s="46" t="n"/>
      <c r="D109" s="46" t="n"/>
      <c r="E109" s="46" t="n"/>
      <c r="F109" s="46" t="n"/>
      <c r="G109" s="46" t="n"/>
      <c r="H109" s="46" t="n"/>
      <c r="I109" s="46" t="n"/>
      <c r="J109" s="46" t="n"/>
      <c r="K109" s="46" t="n"/>
      <c r="L109" s="46" t="n"/>
      <c r="M109" s="46" t="n"/>
      <c r="N109" s="16">
        <f>IF(B109="","",IF(M109="","Missing evidence",IF(COUNTIFS('06_EVIDENCE_REGISTER'!$A:$A,M109,'06_EVIDENCE_REGISTER'!$B:$B,A109,'06_EVIDENCE_REGISTER'!$K:$K,"Current")-COUNTIFS('06_EVIDENCE_REGISTER'!$A:$A,M109,'06_EVIDENCE_REGISTER'!$B:$B,A109,'06_EVIDENCE_REGISTER'!$K:$K,"Current",'06_EVIDENCE_REGISTER'!$I:$I,"&lt;"&amp;TODAY(),'06_EVIDENCE_REGISTER'!$I:$I,"&lt;&gt;")&gt;0,"Current evidence","Missing / stale / mismatched")))</f>
        <v/>
      </c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SC-EVT-042</t>
        </is>
      </c>
      <c r="B110" s="72" t="n"/>
      <c r="C110" s="46" t="n"/>
      <c r="D110" s="46" t="n"/>
      <c r="E110" s="46" t="n"/>
      <c r="F110" s="46" t="n"/>
      <c r="G110" s="46" t="n"/>
      <c r="H110" s="46" t="n"/>
      <c r="I110" s="46" t="n"/>
      <c r="J110" s="46" t="n"/>
      <c r="K110" s="46" t="n"/>
      <c r="L110" s="46" t="n"/>
      <c r="M110" s="46" t="n"/>
      <c r="N110" s="16">
        <f>IF(B110="","",IF(M110="","Missing evidence",IF(COUNTIFS('06_EVIDENCE_REGISTER'!$A:$A,M110,'06_EVIDENCE_REGISTER'!$B:$B,A110,'06_EVIDENCE_REGISTER'!$K:$K,"Current")-COUNTIFS('06_EVIDENCE_REGISTER'!$A:$A,M110,'06_EVIDENCE_REGISTER'!$B:$B,A110,'06_EVIDENCE_REGISTER'!$K:$K,"Current",'06_EVIDENCE_REGISTER'!$I:$I,"&lt;"&amp;TODAY(),'06_EVIDENCE_REGISTER'!$I:$I,"&lt;&gt;")&gt;0,"Current evidence","Missing / stale / mismatched")))</f>
        <v/>
      </c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SC-EVT-043</t>
        </is>
      </c>
      <c r="B111" s="72" t="n"/>
      <c r="C111" s="46" t="n"/>
      <c r="D111" s="46" t="n"/>
      <c r="E111" s="46" t="n"/>
      <c r="F111" s="46" t="n"/>
      <c r="G111" s="46" t="n"/>
      <c r="H111" s="46" t="n"/>
      <c r="I111" s="46" t="n"/>
      <c r="J111" s="46" t="n"/>
      <c r="K111" s="46" t="n"/>
      <c r="L111" s="46" t="n"/>
      <c r="M111" s="46" t="n"/>
      <c r="N111" s="16">
        <f>IF(B111="","",IF(M111="","Missing evidence",IF(COUNTIFS('06_EVIDENCE_REGISTER'!$A:$A,M111,'06_EVIDENCE_REGISTER'!$B:$B,A111,'06_EVIDENCE_REGISTER'!$K:$K,"Current")-COUNTIFS('06_EVIDENCE_REGISTER'!$A:$A,M111,'06_EVIDENCE_REGISTER'!$B:$B,A111,'06_EVIDENCE_REGISTER'!$K:$K,"Current",'06_EVIDENCE_REGISTER'!$I:$I,"&lt;"&amp;TODAY(),'06_EVIDENCE_REGISTER'!$I:$I,"&lt;&gt;")&gt;0,"Current evidence","Missing / stale / mismatched")))</f>
        <v/>
      </c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SC-EVT-044</t>
        </is>
      </c>
      <c r="B112" s="72" t="n"/>
      <c r="C112" s="46" t="n"/>
      <c r="D112" s="46" t="n"/>
      <c r="E112" s="46" t="n"/>
      <c r="F112" s="46" t="n"/>
      <c r="G112" s="46" t="n"/>
      <c r="H112" s="46" t="n"/>
      <c r="I112" s="46" t="n"/>
      <c r="J112" s="46" t="n"/>
      <c r="K112" s="46" t="n"/>
      <c r="L112" s="46" t="n"/>
      <c r="M112" s="46" t="n"/>
      <c r="N112" s="16">
        <f>IF(B112="","",IF(M112="","Missing evidence",IF(COUNTIFS('06_EVIDENCE_REGISTER'!$A:$A,M112,'06_EVIDENCE_REGISTER'!$B:$B,A112,'06_EVIDENCE_REGISTER'!$K:$K,"Current")-COUNTIFS('06_EVIDENCE_REGISTER'!$A:$A,M112,'06_EVIDENCE_REGISTER'!$B:$B,A112,'06_EVIDENCE_REGISTER'!$K:$K,"Current",'06_EVIDENCE_REGISTER'!$I:$I,"&lt;"&amp;TODAY(),'06_EVIDENCE_REGISTER'!$I:$I,"&lt;&gt;")&gt;0,"Current evidence","Missing / stale / mismatched")))</f>
        <v/>
      </c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SC-EVT-045</t>
        </is>
      </c>
      <c r="B113" s="72" t="n"/>
      <c r="C113" s="46" t="n"/>
      <c r="D113" s="46" t="n"/>
      <c r="E113" s="46" t="n"/>
      <c r="F113" s="46" t="n"/>
      <c r="G113" s="46" t="n"/>
      <c r="H113" s="46" t="n"/>
      <c r="I113" s="46" t="n"/>
      <c r="J113" s="46" t="n"/>
      <c r="K113" s="46" t="n"/>
      <c r="L113" s="46" t="n"/>
      <c r="M113" s="46" t="n"/>
      <c r="N113" s="16">
        <f>IF(B113="","",IF(M113="","Missing evidence",IF(COUNTIFS('06_EVIDENCE_REGISTER'!$A:$A,M113,'06_EVIDENCE_REGISTER'!$B:$B,A113,'06_EVIDENCE_REGISTER'!$K:$K,"Current")-COUNTIFS('06_EVIDENCE_REGISTER'!$A:$A,M113,'06_EVIDENCE_REGISTER'!$B:$B,A113,'06_EVIDENCE_REGISTER'!$K:$K,"Current",'06_EVIDENCE_REGISTER'!$I:$I,"&lt;"&amp;TODAY(),'06_EVIDENCE_REGISTER'!$I:$I,"&lt;&gt;")&gt;0,"Current evidence","Missing / stale / mismatched")))</f>
        <v/>
      </c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SC-EVT-046</t>
        </is>
      </c>
      <c r="B114" s="72" t="n"/>
      <c r="C114" s="46" t="n"/>
      <c r="D114" s="46" t="n"/>
      <c r="E114" s="46" t="n"/>
      <c r="F114" s="46" t="n"/>
      <c r="G114" s="46" t="n"/>
      <c r="H114" s="46" t="n"/>
      <c r="I114" s="46" t="n"/>
      <c r="J114" s="46" t="n"/>
      <c r="K114" s="46" t="n"/>
      <c r="L114" s="46" t="n"/>
      <c r="M114" s="46" t="n"/>
      <c r="N114" s="16">
        <f>IF(B114="","",IF(M114="","Missing evidence",IF(COUNTIFS('06_EVIDENCE_REGISTER'!$A:$A,M114,'06_EVIDENCE_REGISTER'!$B:$B,A114,'06_EVIDENCE_REGISTER'!$K:$K,"Current")-COUNTIFS('06_EVIDENCE_REGISTER'!$A:$A,M114,'06_EVIDENCE_REGISTER'!$B:$B,A114,'06_EVIDENCE_REGISTER'!$K:$K,"Current",'06_EVIDENCE_REGISTER'!$I:$I,"&lt;"&amp;TODAY(),'06_EVIDENCE_REGISTER'!$I:$I,"&lt;&gt;")&gt;0,"Current evidence","Missing / stale / mismatched")))</f>
        <v/>
      </c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SC-EVT-047</t>
        </is>
      </c>
      <c r="B115" s="72" t="n"/>
      <c r="C115" s="46" t="n"/>
      <c r="D115" s="46" t="n"/>
      <c r="E115" s="46" t="n"/>
      <c r="F115" s="46" t="n"/>
      <c r="G115" s="46" t="n"/>
      <c r="H115" s="46" t="n"/>
      <c r="I115" s="46" t="n"/>
      <c r="J115" s="46" t="n"/>
      <c r="K115" s="46" t="n"/>
      <c r="L115" s="46" t="n"/>
      <c r="M115" s="46" t="n"/>
      <c r="N115" s="16">
        <f>IF(B115="","",IF(M115="","Missing evidence",IF(COUNTIFS('06_EVIDENCE_REGISTER'!$A:$A,M115,'06_EVIDENCE_REGISTER'!$B:$B,A115,'06_EVIDENCE_REGISTER'!$K:$K,"Current")-COUNTIFS('06_EVIDENCE_REGISTER'!$A:$A,M115,'06_EVIDENCE_REGISTER'!$B:$B,A115,'06_EVIDENCE_REGISTER'!$K:$K,"Current",'06_EVIDENCE_REGISTER'!$I:$I,"&lt;"&amp;TODAY(),'06_EVIDENCE_REGISTER'!$I:$I,"&lt;&gt;")&gt;0,"Current evidence","Missing / stale / mismatched")))</f>
        <v/>
      </c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SC-EVT-048</t>
        </is>
      </c>
      <c r="B116" s="72" t="n"/>
      <c r="C116" s="46" t="n"/>
      <c r="D116" s="46" t="n"/>
      <c r="E116" s="46" t="n"/>
      <c r="F116" s="46" t="n"/>
      <c r="G116" s="46" t="n"/>
      <c r="H116" s="46" t="n"/>
      <c r="I116" s="46" t="n"/>
      <c r="J116" s="46" t="n"/>
      <c r="K116" s="46" t="n"/>
      <c r="L116" s="46" t="n"/>
      <c r="M116" s="46" t="n"/>
      <c r="N116" s="16">
        <f>IF(B116="","",IF(M116="","Missing evidence",IF(COUNTIFS('06_EVIDENCE_REGISTER'!$A:$A,M116,'06_EVIDENCE_REGISTER'!$B:$B,A116,'06_EVIDENCE_REGISTER'!$K:$K,"Current")-COUNTIFS('06_EVIDENCE_REGISTER'!$A:$A,M116,'06_EVIDENCE_REGISTER'!$B:$B,A116,'06_EVIDENCE_REGISTER'!$K:$K,"Current",'06_EVIDENCE_REGISTER'!$I:$I,"&lt;"&amp;TODAY(),'06_EVIDENCE_REGISTER'!$I:$I,"&lt;&gt;")&gt;0,"Current evidence","Missing / stale / mismatched")))</f>
        <v/>
      </c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SC-EVT-049</t>
        </is>
      </c>
      <c r="B117" s="72" t="n"/>
      <c r="C117" s="46" t="n"/>
      <c r="D117" s="46" t="n"/>
      <c r="E117" s="46" t="n"/>
      <c r="F117" s="46" t="n"/>
      <c r="G117" s="46" t="n"/>
      <c r="H117" s="46" t="n"/>
      <c r="I117" s="46" t="n"/>
      <c r="J117" s="46" t="n"/>
      <c r="K117" s="46" t="n"/>
      <c r="L117" s="46" t="n"/>
      <c r="M117" s="46" t="n"/>
      <c r="N117" s="16">
        <f>IF(B117="","",IF(M117="","Missing evidence",IF(COUNTIFS('06_EVIDENCE_REGISTER'!$A:$A,M117,'06_EVIDENCE_REGISTER'!$B:$B,A117,'06_EVIDENCE_REGISTER'!$K:$K,"Current")-COUNTIFS('06_EVIDENCE_REGISTER'!$A:$A,M117,'06_EVIDENCE_REGISTER'!$B:$B,A117,'06_EVIDENCE_REGISTER'!$K:$K,"Current",'06_EVIDENCE_REGISTER'!$I:$I,"&lt;"&amp;TODAY(),'06_EVIDENCE_REGISTER'!$I:$I,"&lt;&gt;")&gt;0,"Current evidence","Missing / stale / mismatched")))</f>
        <v/>
      </c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SC-EVT-050</t>
        </is>
      </c>
      <c r="B118" s="72" t="n"/>
      <c r="C118" s="46" t="n"/>
      <c r="D118" s="46" t="n"/>
      <c r="E118" s="46" t="n"/>
      <c r="F118" s="46" t="n"/>
      <c r="G118" s="46" t="n"/>
      <c r="H118" s="46" t="n"/>
      <c r="I118" s="46" t="n"/>
      <c r="J118" s="46" t="n"/>
      <c r="K118" s="46" t="n"/>
      <c r="L118" s="46" t="n"/>
      <c r="M118" s="46" t="n"/>
      <c r="N118" s="16">
        <f>IF(B118="","",IF(M118="","Missing evidence",IF(COUNTIFS('06_EVIDENCE_REGISTER'!$A:$A,M118,'06_EVIDENCE_REGISTER'!$B:$B,A118,'06_EVIDENCE_REGISTER'!$K:$K,"Current")-COUNTIFS('06_EVIDENCE_REGISTER'!$A:$A,M118,'06_EVIDENCE_REGISTER'!$B:$B,A118,'06_EVIDENCE_REGISTER'!$K:$K,"Current",'06_EVIDENCE_REGISTER'!$I:$I,"&lt;"&amp;TODAY(),'06_EVIDENCE_REGISTER'!$I:$I,"&lt;&gt;")&gt;0,"Current evidence","Missing / stale / mismatched")))</f>
        <v/>
      </c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SC-EVT-051</t>
        </is>
      </c>
      <c r="B119" s="72" t="n"/>
      <c r="C119" s="46" t="n"/>
      <c r="D119" s="46" t="n"/>
      <c r="E119" s="46" t="n"/>
      <c r="F119" s="46" t="n"/>
      <c r="G119" s="46" t="n"/>
      <c r="H119" s="46" t="n"/>
      <c r="I119" s="46" t="n"/>
      <c r="J119" s="46" t="n"/>
      <c r="K119" s="46" t="n"/>
      <c r="L119" s="46" t="n"/>
      <c r="M119" s="46" t="n"/>
      <c r="N119" s="16">
        <f>IF(B119="","",IF(M119="","Missing evidence",IF(COUNTIFS('06_EVIDENCE_REGISTER'!$A:$A,M119,'06_EVIDENCE_REGISTER'!$B:$B,A119,'06_EVIDENCE_REGISTER'!$K:$K,"Current")-COUNTIFS('06_EVIDENCE_REGISTER'!$A:$A,M119,'06_EVIDENCE_REGISTER'!$B:$B,A119,'06_EVIDENCE_REGISTER'!$K:$K,"Current",'06_EVIDENCE_REGISTER'!$I:$I,"&lt;"&amp;TODAY(),'06_EVIDENCE_REGISTER'!$I:$I,"&lt;&gt;")&gt;0,"Current evidence","Missing / stale / mismatched")))</f>
        <v/>
      </c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SC-EVT-052</t>
        </is>
      </c>
      <c r="B120" s="72" t="n"/>
      <c r="C120" s="46" t="n"/>
      <c r="D120" s="46" t="n"/>
      <c r="E120" s="46" t="n"/>
      <c r="F120" s="46" t="n"/>
      <c r="G120" s="46" t="n"/>
      <c r="H120" s="46" t="n"/>
      <c r="I120" s="46" t="n"/>
      <c r="J120" s="46" t="n"/>
      <c r="K120" s="46" t="n"/>
      <c r="L120" s="46" t="n"/>
      <c r="M120" s="46" t="n"/>
      <c r="N120" s="16">
        <f>IF(B120="","",IF(M120="","Missing evidence",IF(COUNTIFS('06_EVIDENCE_REGISTER'!$A:$A,M120,'06_EVIDENCE_REGISTER'!$B:$B,A120,'06_EVIDENCE_REGISTER'!$K:$K,"Current")-COUNTIFS('06_EVIDENCE_REGISTER'!$A:$A,M120,'06_EVIDENCE_REGISTER'!$B:$B,A120,'06_EVIDENCE_REGISTER'!$K:$K,"Current",'06_EVIDENCE_REGISTER'!$I:$I,"&lt;"&amp;TODAY(),'06_EVIDENCE_REGISTER'!$I:$I,"&lt;&gt;")&gt;0,"Current evidence","Missing / stale / mismatched")))</f>
        <v/>
      </c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SC-EVT-053</t>
        </is>
      </c>
      <c r="B121" s="72" t="n"/>
      <c r="C121" s="46" t="n"/>
      <c r="D121" s="46" t="n"/>
      <c r="E121" s="46" t="n"/>
      <c r="F121" s="46" t="n"/>
      <c r="G121" s="46" t="n"/>
      <c r="H121" s="46" t="n"/>
      <c r="I121" s="46" t="n"/>
      <c r="J121" s="46" t="n"/>
      <c r="K121" s="46" t="n"/>
      <c r="L121" s="46" t="n"/>
      <c r="M121" s="46" t="n"/>
      <c r="N121" s="16">
        <f>IF(B121="","",IF(M121="","Missing evidence",IF(COUNTIFS('06_EVIDENCE_REGISTER'!$A:$A,M121,'06_EVIDENCE_REGISTER'!$B:$B,A121,'06_EVIDENCE_REGISTER'!$K:$K,"Current")-COUNTIFS('06_EVIDENCE_REGISTER'!$A:$A,M121,'06_EVIDENCE_REGISTER'!$B:$B,A121,'06_EVIDENCE_REGISTER'!$K:$K,"Current",'06_EVIDENCE_REGISTER'!$I:$I,"&lt;"&amp;TODAY(),'06_EVIDENCE_REGISTER'!$I:$I,"&lt;&gt;")&gt;0,"Current evidence","Missing / stale / mismatched")))</f>
        <v/>
      </c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SC-EVT-054</t>
        </is>
      </c>
      <c r="B122" s="72" t="n"/>
      <c r="C122" s="46" t="n"/>
      <c r="D122" s="46" t="n"/>
      <c r="E122" s="46" t="n"/>
      <c r="F122" s="46" t="n"/>
      <c r="G122" s="46" t="n"/>
      <c r="H122" s="46" t="n"/>
      <c r="I122" s="46" t="n"/>
      <c r="J122" s="46" t="n"/>
      <c r="K122" s="46" t="n"/>
      <c r="L122" s="46" t="n"/>
      <c r="M122" s="46" t="n"/>
      <c r="N122" s="16">
        <f>IF(B122="","",IF(M122="","Missing evidence",IF(COUNTIFS('06_EVIDENCE_REGISTER'!$A:$A,M122,'06_EVIDENCE_REGISTER'!$B:$B,A122,'06_EVIDENCE_REGISTER'!$K:$K,"Current")-COUNTIFS('06_EVIDENCE_REGISTER'!$A:$A,M122,'06_EVIDENCE_REGISTER'!$B:$B,A122,'06_EVIDENCE_REGISTER'!$K:$K,"Current",'06_EVIDENCE_REGISTER'!$I:$I,"&lt;"&amp;TODAY(),'06_EVIDENCE_REGISTER'!$I:$I,"&lt;&gt;")&gt;0,"Current evidence","Missing / stale / mismatched")))</f>
        <v/>
      </c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SC-EVT-055</t>
        </is>
      </c>
      <c r="B123" s="72" t="n"/>
      <c r="C123" s="46" t="n"/>
      <c r="D123" s="46" t="n"/>
      <c r="E123" s="46" t="n"/>
      <c r="F123" s="46" t="n"/>
      <c r="G123" s="46" t="n"/>
      <c r="H123" s="46" t="n"/>
      <c r="I123" s="46" t="n"/>
      <c r="J123" s="46" t="n"/>
      <c r="K123" s="46" t="n"/>
      <c r="L123" s="46" t="n"/>
      <c r="M123" s="46" t="n"/>
      <c r="N123" s="16">
        <f>IF(B123="","",IF(M123="","Missing evidence",IF(COUNTIFS('06_EVIDENCE_REGISTER'!$A:$A,M123,'06_EVIDENCE_REGISTER'!$B:$B,A123,'06_EVIDENCE_REGISTER'!$K:$K,"Current")-COUNTIFS('06_EVIDENCE_REGISTER'!$A:$A,M123,'06_EVIDENCE_REGISTER'!$B:$B,A123,'06_EVIDENCE_REGISTER'!$K:$K,"Current",'06_EVIDENCE_REGISTER'!$I:$I,"&lt;"&amp;TODAY(),'06_EVIDENCE_REGISTER'!$I:$I,"&lt;&gt;")&gt;0,"Current evidence","Missing / stale / mismatched")))</f>
        <v/>
      </c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SC-EVT-056</t>
        </is>
      </c>
      <c r="B124" s="72" t="n"/>
      <c r="C124" s="46" t="n"/>
      <c r="D124" s="46" t="n"/>
      <c r="E124" s="46" t="n"/>
      <c r="F124" s="46" t="n"/>
      <c r="G124" s="46" t="n"/>
      <c r="H124" s="46" t="n"/>
      <c r="I124" s="46" t="n"/>
      <c r="J124" s="46" t="n"/>
      <c r="K124" s="46" t="n"/>
      <c r="L124" s="46" t="n"/>
      <c r="M124" s="46" t="n"/>
      <c r="N124" s="16">
        <f>IF(B124="","",IF(M124="","Missing evidence",IF(COUNTIFS('06_EVIDENCE_REGISTER'!$A:$A,M124,'06_EVIDENCE_REGISTER'!$B:$B,A124,'06_EVIDENCE_REGISTER'!$K:$K,"Current")-COUNTIFS('06_EVIDENCE_REGISTER'!$A:$A,M124,'06_EVIDENCE_REGISTER'!$B:$B,A124,'06_EVIDENCE_REGISTER'!$K:$K,"Current",'06_EVIDENCE_REGISTER'!$I:$I,"&lt;"&amp;TODAY(),'06_EVIDENCE_REGISTER'!$I:$I,"&lt;&gt;")&gt;0,"Current evidence","Missing / stale / mismatched")))</f>
        <v/>
      </c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SC-EVT-057</t>
        </is>
      </c>
      <c r="B125" s="72" t="n"/>
      <c r="C125" s="46" t="n"/>
      <c r="D125" s="46" t="n"/>
      <c r="E125" s="46" t="n"/>
      <c r="F125" s="46" t="n"/>
      <c r="G125" s="46" t="n"/>
      <c r="H125" s="46" t="n"/>
      <c r="I125" s="46" t="n"/>
      <c r="J125" s="46" t="n"/>
      <c r="K125" s="46" t="n"/>
      <c r="L125" s="46" t="n"/>
      <c r="M125" s="46" t="n"/>
      <c r="N125" s="16">
        <f>IF(B125="","",IF(M125="","Missing evidence",IF(COUNTIFS('06_EVIDENCE_REGISTER'!$A:$A,M125,'06_EVIDENCE_REGISTER'!$B:$B,A125,'06_EVIDENCE_REGISTER'!$K:$K,"Current")-COUNTIFS('06_EVIDENCE_REGISTER'!$A:$A,M125,'06_EVIDENCE_REGISTER'!$B:$B,A125,'06_EVIDENCE_REGISTER'!$K:$K,"Current",'06_EVIDENCE_REGISTER'!$I:$I,"&lt;"&amp;TODAY(),'06_EVIDENCE_REGISTER'!$I:$I,"&lt;&gt;")&gt;0,"Current evidence","Missing / stale / mismatched")))</f>
        <v/>
      </c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SC-EVT-058</t>
        </is>
      </c>
      <c r="B126" s="72" t="n"/>
      <c r="C126" s="46" t="n"/>
      <c r="D126" s="46" t="n"/>
      <c r="E126" s="46" t="n"/>
      <c r="F126" s="46" t="n"/>
      <c r="G126" s="46" t="n"/>
      <c r="H126" s="46" t="n"/>
      <c r="I126" s="46" t="n"/>
      <c r="J126" s="46" t="n"/>
      <c r="K126" s="46" t="n"/>
      <c r="L126" s="46" t="n"/>
      <c r="M126" s="46" t="n"/>
      <c r="N126" s="16">
        <f>IF(B126="","",IF(M126="","Missing evidence",IF(COUNTIFS('06_EVIDENCE_REGISTER'!$A:$A,M126,'06_EVIDENCE_REGISTER'!$B:$B,A126,'06_EVIDENCE_REGISTER'!$K:$K,"Current")-COUNTIFS('06_EVIDENCE_REGISTER'!$A:$A,M126,'06_EVIDENCE_REGISTER'!$B:$B,A126,'06_EVIDENCE_REGISTER'!$K:$K,"Current",'06_EVIDENCE_REGISTER'!$I:$I,"&lt;"&amp;TODAY(),'06_EVIDENCE_REGISTER'!$I:$I,"&lt;&gt;")&gt;0,"Current evidence","Missing / stale / mismatched")))</f>
        <v/>
      </c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SC-EVT-059</t>
        </is>
      </c>
      <c r="B127" s="72" t="n"/>
      <c r="C127" s="46" t="n"/>
      <c r="D127" s="46" t="n"/>
      <c r="E127" s="46" t="n"/>
      <c r="F127" s="46" t="n"/>
      <c r="G127" s="46" t="n"/>
      <c r="H127" s="46" t="n"/>
      <c r="I127" s="46" t="n"/>
      <c r="J127" s="46" t="n"/>
      <c r="K127" s="46" t="n"/>
      <c r="L127" s="46" t="n"/>
      <c r="M127" s="46" t="n"/>
      <c r="N127" s="16">
        <f>IF(B127="","",IF(M127="","Missing evidence",IF(COUNTIFS('06_EVIDENCE_REGISTER'!$A:$A,M127,'06_EVIDENCE_REGISTER'!$B:$B,A127,'06_EVIDENCE_REGISTER'!$K:$K,"Current")-COUNTIFS('06_EVIDENCE_REGISTER'!$A:$A,M127,'06_EVIDENCE_REGISTER'!$B:$B,A127,'06_EVIDENCE_REGISTER'!$K:$K,"Current",'06_EVIDENCE_REGISTER'!$I:$I,"&lt;"&amp;TODAY(),'06_EVIDENCE_REGISTER'!$I:$I,"&lt;&gt;")&gt;0,"Current evidence","Missing / stale / mismatched")))</f>
        <v/>
      </c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SC-EVT-060</t>
        </is>
      </c>
      <c r="B128" s="72" t="n"/>
      <c r="C128" s="46" t="n"/>
      <c r="D128" s="46" t="n"/>
      <c r="E128" s="46" t="n"/>
      <c r="F128" s="46" t="n"/>
      <c r="G128" s="46" t="n"/>
      <c r="H128" s="46" t="n"/>
      <c r="I128" s="46" t="n"/>
      <c r="J128" s="46" t="n"/>
      <c r="K128" s="46" t="n"/>
      <c r="L128" s="46" t="n"/>
      <c r="M128" s="46" t="n"/>
      <c r="N128" s="16">
        <f>IF(B128="","",IF(M128="","Missing evidence",IF(COUNTIFS('06_EVIDENCE_REGISTER'!$A:$A,M128,'06_EVIDENCE_REGISTER'!$B:$B,A128,'06_EVIDENCE_REGISTER'!$K:$K,"Current")-COUNTIFS('06_EVIDENCE_REGISTER'!$A:$A,M128,'06_EVIDENCE_REGISTER'!$B:$B,A128,'06_EVIDENCE_REGISTER'!$K:$K,"Current",'06_EVIDENCE_REGISTER'!$I:$I,"&lt;"&amp;TODAY(),'06_EVIDENCE_REGISTER'!$I:$I,"&lt;&gt;")&gt;0,"Current evidence","Missing / stale / mismatched")))</f>
        <v/>
      </c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 ht="23" customHeight="1" s="70">
      <c r="A131" s="33" t="inlineStr">
        <is>
          <t>SUPPLIER / EVENT READINESS</t>
        </is>
      </c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 ht="31" customHeight="1" s="70">
      <c r="A132" s="40" t="inlineStr">
        <is>
          <t>Metric</t>
        </is>
      </c>
      <c r="B132" s="40" t="inlineStr">
        <is>
          <t>Value</t>
        </is>
      </c>
      <c r="C132" s="40" t="inlineStr">
        <is>
          <t>Interpretation</t>
        </is>
      </c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Applicable supplier agreements incomplete</t>
        </is>
      </c>
      <c r="B133" s="16">
        <f>SUMPRODUCT((B5:B64&lt;&gt;"")*(LEFT(F5:F64,10)="Applicable")*((G5:G64&lt;&gt;"Yes")+(H5:H64&lt;&gt;"Yes")+(I5:I64&lt;&gt;"Yes")+(J5:J64&lt;&gt;"Yes")+(K5:K64&lt;&gt;"Yes")&gt;0))</f>
        <v/>
      </c>
      <c r="C133" s="6" t="inlineStr">
        <is>
          <t>Article 25(4) agreement/technical-access gap.</t>
        </is>
      </c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Applicable supplier evidence gaps</t>
        </is>
      </c>
      <c r="B134" s="16">
        <f>SUMPRODUCT((B5:B64&lt;&gt;"")*(LEFT(F5:F64,10)="Applicable")*(N5:N64&lt;&gt;"Current evidence"))</f>
        <v/>
      </c>
      <c r="C134" s="6" t="inlineStr">
        <is>
          <t>Evidence blocker.</t>
        </is>
      </c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Open / blocked supply-chain events</t>
        </is>
      </c>
      <c r="B135" s="16">
        <f>COUNTIF(L69:L128,"Open")+COUNTIF(L69:L128,"Assessment")+COUNTIF(L69:L128,"Action in progress")+COUNTIF(L69:L128,"Escalated")+COUNTIF(L69:L128,"Blocked")</f>
        <v/>
      </c>
      <c r="C135" s="6" t="inlineStr">
        <is>
          <t>Corrective/authority/contract work remains.</t>
        </is>
      </c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Event evidence gaps</t>
        </is>
      </c>
      <c r="B136" s="16">
        <f>SUMPRODUCT((B69:B128&lt;&gt;"")*(N69:N128&lt;&gt;"Current evidence"))</f>
        <v/>
      </c>
      <c r="C136" s="6" t="inlineStr">
        <is>
          <t>Evidence blocker.</t>
        </is>
      </c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N136"/>
  <mergeCells count="5">
    <mergeCell ref="A67:N67"/>
    <mergeCell ref="A3:N3"/>
    <mergeCell ref="A131:N131"/>
    <mergeCell ref="A2:N2"/>
    <mergeCell ref="A1:N1"/>
  </mergeCells>
  <conditionalFormatting sqref="N5:N64">
    <cfRule type="expression" priority="1" dxfId="0">
      <formula>N5="Current evidence"</formula>
    </cfRule>
    <cfRule type="expression" priority="2" dxfId="1">
      <formula>AND(B5&lt;&gt;"",LEFT(F5,10)="Applicable",N5&lt;&gt;"Current evidence")</formula>
    </cfRule>
  </conditionalFormatting>
  <dataValidations count="13">
    <dataValidation sqref="C5:C64" showDropDown="0" showInputMessage="0" showErrorMessage="0" allowBlank="0" type="list">
      <formula1>"AI system,AI model,GPAI model,Tool,Service,Component,Process,Other"</formula1>
    </dataValidation>
    <dataValidation sqref="D5:D64" showDropDown="0" showInputMessage="0" showErrorMessage="0" allowBlank="0" type="list">
      <formula1>"Yes,No,Needs assessment"</formula1>
    </dataValidation>
    <dataValidation sqref="E5:E64" showDropDown="0" showInputMessage="0" showErrorMessage="0" allowBlank="0" type="list">
      <formula1>"Yes,No,Needs assessment"</formula1>
    </dataValidation>
    <dataValidation sqref="G5:G64" showDropDown="0" showInputMessage="0" showErrorMessage="0" allowBlank="0" type="list">
      <formula1>"Yes,No,Needs assessment"</formula1>
    </dataValidation>
    <dataValidation sqref="H5:H64" showDropDown="0" showInputMessage="0" showErrorMessage="0" allowBlank="0" type="list">
      <formula1>"Yes,No,Needs assessment"</formula1>
    </dataValidation>
    <dataValidation sqref="I5:I64" showDropDown="0" showInputMessage="0" showErrorMessage="0" allowBlank="0" type="list">
      <formula1>"Yes,No,Needs assessment"</formula1>
    </dataValidation>
    <dataValidation sqref="J5:J64" showDropDown="0" showInputMessage="0" showErrorMessage="0" allowBlank="0" type="list">
      <formula1>"Yes,No,Needs assessment"</formula1>
    </dataValidation>
    <dataValidation sqref="K5:K64" showDropDown="0" showInputMessage="0" showErrorMessage="0" allowBlank="0" type="list">
      <formula1>"Yes,No,Needs assessment"</formula1>
    </dataValidation>
    <dataValidation sqref="D69:D128" showDropDown="0" showInputMessage="0" showErrorMessage="0" allowBlank="0" type="list">
      <formula1>"Provider,Initial provider,New provider,Importer,Distributor,Deployer,Product manufacturer,Authorised representative,Third-party supplier,Other"</formula1>
    </dataValidation>
    <dataValidation sqref="E69:E128" showDropDown="0" showInputMessage="0" showErrorMessage="0" allowBlank="0" type="list">
      <formula1>"Pre-market verification,Supplier due diligence,Non-conformity,Suspected falsification,Article 79 risk,Storage/transport issue,Corrective action,Withdrawal,Recall,Authority request,Authority cooperation,Provider transition,Contract/technical-access gap,Other"</formula1>
    </dataValidation>
    <dataValidation sqref="I69:I128" showDropDown="0" showInputMessage="0" showErrorMessage="0" allowBlank="0" type="list">
      <formula1>"Yes,No,Pending,N/A,Needs assessment"</formula1>
    </dataValidation>
    <dataValidation sqref="J69:J128" showDropDown="0" showInputMessage="0" showErrorMessage="0" allowBlank="0" type="list">
      <formula1>"Yes,No,Pending,N/A,Needs assessment"</formula1>
    </dataValidation>
    <dataValidation sqref="L69:L128" showDropDown="0" showInputMessage="0" showErrorMessage="0" allowBlank="0" type="list">
      <formula1>"Open,Assessment,Action in progress,Escalated,Closed,Blocked"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Supply-Chain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importer/distributor rows, provider transitions, handoffs, supplier agreements or supply-chain events.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EV-SUP-0001</t>
        </is>
      </c>
      <c r="B5" s="46" t="n"/>
      <c r="C5" s="46" t="n"/>
      <c r="D5" s="46" t="n"/>
      <c r="E5" s="46" t="n"/>
      <c r="F5" s="46" t="n"/>
      <c r="G5" s="46" t="n"/>
      <c r="H5" s="72" t="n"/>
      <c r="I5" s="72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EV-SUP-0002</t>
        </is>
      </c>
      <c r="B6" s="46" t="n"/>
      <c r="C6" s="46" t="n"/>
      <c r="D6" s="46" t="n"/>
      <c r="E6" s="46" t="n"/>
      <c r="F6" s="46" t="n"/>
      <c r="G6" s="46" t="n"/>
      <c r="H6" s="72" t="n"/>
      <c r="I6" s="72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EV-SUP-0003</t>
        </is>
      </c>
      <c r="B7" s="46" t="n"/>
      <c r="C7" s="46" t="n"/>
      <c r="D7" s="46" t="n"/>
      <c r="E7" s="46" t="n"/>
      <c r="F7" s="46" t="n"/>
      <c r="G7" s="46" t="n"/>
      <c r="H7" s="72" t="n"/>
      <c r="I7" s="72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EV-SUP-0004</t>
        </is>
      </c>
      <c r="B8" s="46" t="n"/>
      <c r="C8" s="46" t="n"/>
      <c r="D8" s="46" t="n"/>
      <c r="E8" s="46" t="n"/>
      <c r="F8" s="46" t="n"/>
      <c r="G8" s="46" t="n"/>
      <c r="H8" s="72" t="n"/>
      <c r="I8" s="72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EV-SUP-0005</t>
        </is>
      </c>
      <c r="B9" s="46" t="n"/>
      <c r="C9" s="46" t="n"/>
      <c r="D9" s="46" t="n"/>
      <c r="E9" s="46" t="n"/>
      <c r="F9" s="46" t="n"/>
      <c r="G9" s="46" t="n"/>
      <c r="H9" s="72" t="n"/>
      <c r="I9" s="72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EV-SUP-0006</t>
        </is>
      </c>
      <c r="B10" s="46" t="n"/>
      <c r="C10" s="46" t="n"/>
      <c r="D10" s="46" t="n"/>
      <c r="E10" s="46" t="n"/>
      <c r="F10" s="46" t="n"/>
      <c r="G10" s="46" t="n"/>
      <c r="H10" s="72" t="n"/>
      <c r="I10" s="72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EV-SUP-0007</t>
        </is>
      </c>
      <c r="B11" s="46" t="n"/>
      <c r="C11" s="46" t="n"/>
      <c r="D11" s="46" t="n"/>
      <c r="E11" s="46" t="n"/>
      <c r="F11" s="46" t="n"/>
      <c r="G11" s="46" t="n"/>
      <c r="H11" s="72" t="n"/>
      <c r="I11" s="72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EV-SUP-0008</t>
        </is>
      </c>
      <c r="B12" s="46" t="n"/>
      <c r="C12" s="46" t="n"/>
      <c r="D12" s="46" t="n"/>
      <c r="E12" s="46" t="n"/>
      <c r="F12" s="46" t="n"/>
      <c r="G12" s="46" t="n"/>
      <c r="H12" s="72" t="n"/>
      <c r="I12" s="72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EV-SUP-0009</t>
        </is>
      </c>
      <c r="B13" s="46" t="n"/>
      <c r="C13" s="46" t="n"/>
      <c r="D13" s="46" t="n"/>
      <c r="E13" s="46" t="n"/>
      <c r="F13" s="46" t="n"/>
      <c r="G13" s="46" t="n"/>
      <c r="H13" s="72" t="n"/>
      <c r="I13" s="72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EV-SUP-0010</t>
        </is>
      </c>
      <c r="B14" s="46" t="n"/>
      <c r="C14" s="46" t="n"/>
      <c r="D14" s="46" t="n"/>
      <c r="E14" s="46" t="n"/>
      <c r="F14" s="46" t="n"/>
      <c r="G14" s="46" t="n"/>
      <c r="H14" s="72" t="n"/>
      <c r="I14" s="72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EV-SUP-0011</t>
        </is>
      </c>
      <c r="B15" s="46" t="n"/>
      <c r="C15" s="46" t="n"/>
      <c r="D15" s="46" t="n"/>
      <c r="E15" s="46" t="n"/>
      <c r="F15" s="46" t="n"/>
      <c r="G15" s="46" t="n"/>
      <c r="H15" s="72" t="n"/>
      <c r="I15" s="72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EV-SUP-0012</t>
        </is>
      </c>
      <c r="B16" s="46" t="n"/>
      <c r="C16" s="46" t="n"/>
      <c r="D16" s="46" t="n"/>
      <c r="E16" s="46" t="n"/>
      <c r="F16" s="46" t="n"/>
      <c r="G16" s="46" t="n"/>
      <c r="H16" s="72" t="n"/>
      <c r="I16" s="72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EV-SUP-0013</t>
        </is>
      </c>
      <c r="B17" s="46" t="n"/>
      <c r="C17" s="46" t="n"/>
      <c r="D17" s="46" t="n"/>
      <c r="E17" s="46" t="n"/>
      <c r="F17" s="46" t="n"/>
      <c r="G17" s="46" t="n"/>
      <c r="H17" s="72" t="n"/>
      <c r="I17" s="72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EV-SUP-0014</t>
        </is>
      </c>
      <c r="B18" s="46" t="n"/>
      <c r="C18" s="46" t="n"/>
      <c r="D18" s="46" t="n"/>
      <c r="E18" s="46" t="n"/>
      <c r="F18" s="46" t="n"/>
      <c r="G18" s="46" t="n"/>
      <c r="H18" s="72" t="n"/>
      <c r="I18" s="72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EV-SUP-0015</t>
        </is>
      </c>
      <c r="B19" s="46" t="n"/>
      <c r="C19" s="46" t="n"/>
      <c r="D19" s="46" t="n"/>
      <c r="E19" s="46" t="n"/>
      <c r="F19" s="46" t="n"/>
      <c r="G19" s="46" t="n"/>
      <c r="H19" s="72" t="n"/>
      <c r="I19" s="72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EV-SUP-0016</t>
        </is>
      </c>
      <c r="B20" s="46" t="n"/>
      <c r="C20" s="46" t="n"/>
      <c r="D20" s="46" t="n"/>
      <c r="E20" s="46" t="n"/>
      <c r="F20" s="46" t="n"/>
      <c r="G20" s="46" t="n"/>
      <c r="H20" s="72" t="n"/>
      <c r="I20" s="72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EV-SUP-0017</t>
        </is>
      </c>
      <c r="B21" s="46" t="n"/>
      <c r="C21" s="46" t="n"/>
      <c r="D21" s="46" t="n"/>
      <c r="E21" s="46" t="n"/>
      <c r="F21" s="46" t="n"/>
      <c r="G21" s="46" t="n"/>
      <c r="H21" s="72" t="n"/>
      <c r="I21" s="72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EV-SUP-0018</t>
        </is>
      </c>
      <c r="B22" s="46" t="n"/>
      <c r="C22" s="46" t="n"/>
      <c r="D22" s="46" t="n"/>
      <c r="E22" s="46" t="n"/>
      <c r="F22" s="46" t="n"/>
      <c r="G22" s="46" t="n"/>
      <c r="H22" s="72" t="n"/>
      <c r="I22" s="72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EV-SUP-0019</t>
        </is>
      </c>
      <c r="B23" s="46" t="n"/>
      <c r="C23" s="46" t="n"/>
      <c r="D23" s="46" t="n"/>
      <c r="E23" s="46" t="n"/>
      <c r="F23" s="46" t="n"/>
      <c r="G23" s="46" t="n"/>
      <c r="H23" s="72" t="n"/>
      <c r="I23" s="72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EV-SUP-0020</t>
        </is>
      </c>
      <c r="B24" s="46" t="n"/>
      <c r="C24" s="46" t="n"/>
      <c r="D24" s="46" t="n"/>
      <c r="E24" s="46" t="n"/>
      <c r="F24" s="46" t="n"/>
      <c r="G24" s="46" t="n"/>
      <c r="H24" s="72" t="n"/>
      <c r="I24" s="72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EV-SUP-0021</t>
        </is>
      </c>
      <c r="B25" s="46" t="n"/>
      <c r="C25" s="46" t="n"/>
      <c r="D25" s="46" t="n"/>
      <c r="E25" s="46" t="n"/>
      <c r="F25" s="46" t="n"/>
      <c r="G25" s="46" t="n"/>
      <c r="H25" s="72" t="n"/>
      <c r="I25" s="72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EV-SUP-0022</t>
        </is>
      </c>
      <c r="B26" s="46" t="n"/>
      <c r="C26" s="46" t="n"/>
      <c r="D26" s="46" t="n"/>
      <c r="E26" s="46" t="n"/>
      <c r="F26" s="46" t="n"/>
      <c r="G26" s="46" t="n"/>
      <c r="H26" s="72" t="n"/>
      <c r="I26" s="72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EV-SUP-0023</t>
        </is>
      </c>
      <c r="B27" s="46" t="n"/>
      <c r="C27" s="46" t="n"/>
      <c r="D27" s="46" t="n"/>
      <c r="E27" s="46" t="n"/>
      <c r="F27" s="46" t="n"/>
      <c r="G27" s="46" t="n"/>
      <c r="H27" s="72" t="n"/>
      <c r="I27" s="72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EV-SUP-0024</t>
        </is>
      </c>
      <c r="B28" s="46" t="n"/>
      <c r="C28" s="46" t="n"/>
      <c r="D28" s="46" t="n"/>
      <c r="E28" s="46" t="n"/>
      <c r="F28" s="46" t="n"/>
      <c r="G28" s="46" t="n"/>
      <c r="H28" s="72" t="n"/>
      <c r="I28" s="72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EV-SUP-0025</t>
        </is>
      </c>
      <c r="B29" s="46" t="n"/>
      <c r="C29" s="46" t="n"/>
      <c r="D29" s="46" t="n"/>
      <c r="E29" s="46" t="n"/>
      <c r="F29" s="46" t="n"/>
      <c r="G29" s="46" t="n"/>
      <c r="H29" s="72" t="n"/>
      <c r="I29" s="72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EV-SUP-0026</t>
        </is>
      </c>
      <c r="B30" s="46" t="n"/>
      <c r="C30" s="46" t="n"/>
      <c r="D30" s="46" t="n"/>
      <c r="E30" s="46" t="n"/>
      <c r="F30" s="46" t="n"/>
      <c r="G30" s="46" t="n"/>
      <c r="H30" s="72" t="n"/>
      <c r="I30" s="72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EV-SUP-0027</t>
        </is>
      </c>
      <c r="B31" s="46" t="n"/>
      <c r="C31" s="46" t="n"/>
      <c r="D31" s="46" t="n"/>
      <c r="E31" s="46" t="n"/>
      <c r="F31" s="46" t="n"/>
      <c r="G31" s="46" t="n"/>
      <c r="H31" s="72" t="n"/>
      <c r="I31" s="72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EV-SUP-0028</t>
        </is>
      </c>
      <c r="B32" s="46" t="n"/>
      <c r="C32" s="46" t="n"/>
      <c r="D32" s="46" t="n"/>
      <c r="E32" s="46" t="n"/>
      <c r="F32" s="46" t="n"/>
      <c r="G32" s="46" t="n"/>
      <c r="H32" s="72" t="n"/>
      <c r="I32" s="72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EV-SUP-0029</t>
        </is>
      </c>
      <c r="B33" s="46" t="n"/>
      <c r="C33" s="46" t="n"/>
      <c r="D33" s="46" t="n"/>
      <c r="E33" s="46" t="n"/>
      <c r="F33" s="46" t="n"/>
      <c r="G33" s="46" t="n"/>
      <c r="H33" s="72" t="n"/>
      <c r="I33" s="72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EV-SUP-0030</t>
        </is>
      </c>
      <c r="B34" s="46" t="n"/>
      <c r="C34" s="46" t="n"/>
      <c r="D34" s="46" t="n"/>
      <c r="E34" s="46" t="n"/>
      <c r="F34" s="46" t="n"/>
      <c r="G34" s="46" t="n"/>
      <c r="H34" s="72" t="n"/>
      <c r="I34" s="72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EV-SUP-0031</t>
        </is>
      </c>
      <c r="B35" s="46" t="n"/>
      <c r="C35" s="46" t="n"/>
      <c r="D35" s="46" t="n"/>
      <c r="E35" s="46" t="n"/>
      <c r="F35" s="46" t="n"/>
      <c r="G35" s="46" t="n"/>
      <c r="H35" s="72" t="n"/>
      <c r="I35" s="72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EV-SUP-0032</t>
        </is>
      </c>
      <c r="B36" s="46" t="n"/>
      <c r="C36" s="46" t="n"/>
      <c r="D36" s="46" t="n"/>
      <c r="E36" s="46" t="n"/>
      <c r="F36" s="46" t="n"/>
      <c r="G36" s="46" t="n"/>
      <c r="H36" s="72" t="n"/>
      <c r="I36" s="72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EV-SUP-0033</t>
        </is>
      </c>
      <c r="B37" s="46" t="n"/>
      <c r="C37" s="46" t="n"/>
      <c r="D37" s="46" t="n"/>
      <c r="E37" s="46" t="n"/>
      <c r="F37" s="46" t="n"/>
      <c r="G37" s="46" t="n"/>
      <c r="H37" s="72" t="n"/>
      <c r="I37" s="72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EV-SUP-0034</t>
        </is>
      </c>
      <c r="B38" s="46" t="n"/>
      <c r="C38" s="46" t="n"/>
      <c r="D38" s="46" t="n"/>
      <c r="E38" s="46" t="n"/>
      <c r="F38" s="46" t="n"/>
      <c r="G38" s="46" t="n"/>
      <c r="H38" s="72" t="n"/>
      <c r="I38" s="72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EV-SUP-0035</t>
        </is>
      </c>
      <c r="B39" s="46" t="n"/>
      <c r="C39" s="46" t="n"/>
      <c r="D39" s="46" t="n"/>
      <c r="E39" s="46" t="n"/>
      <c r="F39" s="46" t="n"/>
      <c r="G39" s="46" t="n"/>
      <c r="H39" s="72" t="n"/>
      <c r="I39" s="72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EV-SUP-0036</t>
        </is>
      </c>
      <c r="B40" s="46" t="n"/>
      <c r="C40" s="46" t="n"/>
      <c r="D40" s="46" t="n"/>
      <c r="E40" s="46" t="n"/>
      <c r="F40" s="46" t="n"/>
      <c r="G40" s="46" t="n"/>
      <c r="H40" s="72" t="n"/>
      <c r="I40" s="72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EV-SUP-0037</t>
        </is>
      </c>
      <c r="B41" s="46" t="n"/>
      <c r="C41" s="46" t="n"/>
      <c r="D41" s="46" t="n"/>
      <c r="E41" s="46" t="n"/>
      <c r="F41" s="46" t="n"/>
      <c r="G41" s="46" t="n"/>
      <c r="H41" s="72" t="n"/>
      <c r="I41" s="72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EV-SUP-0038</t>
        </is>
      </c>
      <c r="B42" s="46" t="n"/>
      <c r="C42" s="46" t="n"/>
      <c r="D42" s="46" t="n"/>
      <c r="E42" s="46" t="n"/>
      <c r="F42" s="46" t="n"/>
      <c r="G42" s="46" t="n"/>
      <c r="H42" s="72" t="n"/>
      <c r="I42" s="72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EV-SUP-0039</t>
        </is>
      </c>
      <c r="B43" s="46" t="n"/>
      <c r="C43" s="46" t="n"/>
      <c r="D43" s="46" t="n"/>
      <c r="E43" s="46" t="n"/>
      <c r="F43" s="46" t="n"/>
      <c r="G43" s="46" t="n"/>
      <c r="H43" s="72" t="n"/>
      <c r="I43" s="72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EV-SUP-0040</t>
        </is>
      </c>
      <c r="B44" s="46" t="n"/>
      <c r="C44" s="46" t="n"/>
      <c r="D44" s="46" t="n"/>
      <c r="E44" s="46" t="n"/>
      <c r="F44" s="46" t="n"/>
      <c r="G44" s="46" t="n"/>
      <c r="H44" s="72" t="n"/>
      <c r="I44" s="72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EV-SUP-0041</t>
        </is>
      </c>
      <c r="B45" s="46" t="n"/>
      <c r="C45" s="46" t="n"/>
      <c r="D45" s="46" t="n"/>
      <c r="E45" s="46" t="n"/>
      <c r="F45" s="46" t="n"/>
      <c r="G45" s="46" t="n"/>
      <c r="H45" s="72" t="n"/>
      <c r="I45" s="72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EV-SUP-0042</t>
        </is>
      </c>
      <c r="B46" s="46" t="n"/>
      <c r="C46" s="46" t="n"/>
      <c r="D46" s="46" t="n"/>
      <c r="E46" s="46" t="n"/>
      <c r="F46" s="46" t="n"/>
      <c r="G46" s="46" t="n"/>
      <c r="H46" s="72" t="n"/>
      <c r="I46" s="72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EV-SUP-0043</t>
        </is>
      </c>
      <c r="B47" s="46" t="n"/>
      <c r="C47" s="46" t="n"/>
      <c r="D47" s="46" t="n"/>
      <c r="E47" s="46" t="n"/>
      <c r="F47" s="46" t="n"/>
      <c r="G47" s="46" t="n"/>
      <c r="H47" s="72" t="n"/>
      <c r="I47" s="72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EV-SUP-0044</t>
        </is>
      </c>
      <c r="B48" s="46" t="n"/>
      <c r="C48" s="46" t="n"/>
      <c r="D48" s="46" t="n"/>
      <c r="E48" s="46" t="n"/>
      <c r="F48" s="46" t="n"/>
      <c r="G48" s="46" t="n"/>
      <c r="H48" s="72" t="n"/>
      <c r="I48" s="72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EV-SUP-0045</t>
        </is>
      </c>
      <c r="B49" s="46" t="n"/>
      <c r="C49" s="46" t="n"/>
      <c r="D49" s="46" t="n"/>
      <c r="E49" s="46" t="n"/>
      <c r="F49" s="46" t="n"/>
      <c r="G49" s="46" t="n"/>
      <c r="H49" s="72" t="n"/>
      <c r="I49" s="72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EV-SUP-0046</t>
        </is>
      </c>
      <c r="B50" s="46" t="n"/>
      <c r="C50" s="46" t="n"/>
      <c r="D50" s="46" t="n"/>
      <c r="E50" s="46" t="n"/>
      <c r="F50" s="46" t="n"/>
      <c r="G50" s="46" t="n"/>
      <c r="H50" s="72" t="n"/>
      <c r="I50" s="72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EV-SUP-0047</t>
        </is>
      </c>
      <c r="B51" s="46" t="n"/>
      <c r="C51" s="46" t="n"/>
      <c r="D51" s="46" t="n"/>
      <c r="E51" s="46" t="n"/>
      <c r="F51" s="46" t="n"/>
      <c r="G51" s="46" t="n"/>
      <c r="H51" s="72" t="n"/>
      <c r="I51" s="72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EV-SUP-0048</t>
        </is>
      </c>
      <c r="B52" s="46" t="n"/>
      <c r="C52" s="46" t="n"/>
      <c r="D52" s="46" t="n"/>
      <c r="E52" s="46" t="n"/>
      <c r="F52" s="46" t="n"/>
      <c r="G52" s="46" t="n"/>
      <c r="H52" s="72" t="n"/>
      <c r="I52" s="72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EV-SUP-0049</t>
        </is>
      </c>
      <c r="B53" s="46" t="n"/>
      <c r="C53" s="46" t="n"/>
      <c r="D53" s="46" t="n"/>
      <c r="E53" s="46" t="n"/>
      <c r="F53" s="46" t="n"/>
      <c r="G53" s="46" t="n"/>
      <c r="H53" s="72" t="n"/>
      <c r="I53" s="72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EV-SUP-0050</t>
        </is>
      </c>
      <c r="B54" s="46" t="n"/>
      <c r="C54" s="46" t="n"/>
      <c r="D54" s="46" t="n"/>
      <c r="E54" s="46" t="n"/>
      <c r="F54" s="46" t="n"/>
      <c r="G54" s="46" t="n"/>
      <c r="H54" s="72" t="n"/>
      <c r="I54" s="72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EV-SUP-0051</t>
        </is>
      </c>
      <c r="B55" s="46" t="n"/>
      <c r="C55" s="46" t="n"/>
      <c r="D55" s="46" t="n"/>
      <c r="E55" s="46" t="n"/>
      <c r="F55" s="46" t="n"/>
      <c r="G55" s="46" t="n"/>
      <c r="H55" s="72" t="n"/>
      <c r="I55" s="72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EV-SUP-0052</t>
        </is>
      </c>
      <c r="B56" s="46" t="n"/>
      <c r="C56" s="46" t="n"/>
      <c r="D56" s="46" t="n"/>
      <c r="E56" s="46" t="n"/>
      <c r="F56" s="46" t="n"/>
      <c r="G56" s="46" t="n"/>
      <c r="H56" s="72" t="n"/>
      <c r="I56" s="72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EV-SUP-0053</t>
        </is>
      </c>
      <c r="B57" s="46" t="n"/>
      <c r="C57" s="46" t="n"/>
      <c r="D57" s="46" t="n"/>
      <c r="E57" s="46" t="n"/>
      <c r="F57" s="46" t="n"/>
      <c r="G57" s="46" t="n"/>
      <c r="H57" s="72" t="n"/>
      <c r="I57" s="72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EV-SUP-0054</t>
        </is>
      </c>
      <c r="B58" s="46" t="n"/>
      <c r="C58" s="46" t="n"/>
      <c r="D58" s="46" t="n"/>
      <c r="E58" s="46" t="n"/>
      <c r="F58" s="46" t="n"/>
      <c r="G58" s="46" t="n"/>
      <c r="H58" s="72" t="n"/>
      <c r="I58" s="72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EV-SUP-0055</t>
        </is>
      </c>
      <c r="B59" s="46" t="n"/>
      <c r="C59" s="46" t="n"/>
      <c r="D59" s="46" t="n"/>
      <c r="E59" s="46" t="n"/>
      <c r="F59" s="46" t="n"/>
      <c r="G59" s="46" t="n"/>
      <c r="H59" s="72" t="n"/>
      <c r="I59" s="72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EV-SUP-0056</t>
        </is>
      </c>
      <c r="B60" s="46" t="n"/>
      <c r="C60" s="46" t="n"/>
      <c r="D60" s="46" t="n"/>
      <c r="E60" s="46" t="n"/>
      <c r="F60" s="46" t="n"/>
      <c r="G60" s="46" t="n"/>
      <c r="H60" s="72" t="n"/>
      <c r="I60" s="72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EV-SUP-0057</t>
        </is>
      </c>
      <c r="B61" s="46" t="n"/>
      <c r="C61" s="46" t="n"/>
      <c r="D61" s="46" t="n"/>
      <c r="E61" s="46" t="n"/>
      <c r="F61" s="46" t="n"/>
      <c r="G61" s="46" t="n"/>
      <c r="H61" s="72" t="n"/>
      <c r="I61" s="72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EV-SUP-0058</t>
        </is>
      </c>
      <c r="B62" s="46" t="n"/>
      <c r="C62" s="46" t="n"/>
      <c r="D62" s="46" t="n"/>
      <c r="E62" s="46" t="n"/>
      <c r="F62" s="46" t="n"/>
      <c r="G62" s="46" t="n"/>
      <c r="H62" s="72" t="n"/>
      <c r="I62" s="72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EV-SUP-0059</t>
        </is>
      </c>
      <c r="B63" s="46" t="n"/>
      <c r="C63" s="46" t="n"/>
      <c r="D63" s="46" t="n"/>
      <c r="E63" s="46" t="n"/>
      <c r="F63" s="46" t="n"/>
      <c r="G63" s="46" t="n"/>
      <c r="H63" s="72" t="n"/>
      <c r="I63" s="72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EV-SUP-0060</t>
        </is>
      </c>
      <c r="B64" s="46" t="n"/>
      <c r="C64" s="46" t="n"/>
      <c r="D64" s="46" t="n"/>
      <c r="E64" s="46" t="n"/>
      <c r="F64" s="46" t="n"/>
      <c r="G64" s="46" t="n"/>
      <c r="H64" s="72" t="n"/>
      <c r="I64" s="72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EV-SUP-0061</t>
        </is>
      </c>
      <c r="B65" s="46" t="n"/>
      <c r="C65" s="46" t="n"/>
      <c r="D65" s="46" t="n"/>
      <c r="E65" s="46" t="n"/>
      <c r="F65" s="46" t="n"/>
      <c r="G65" s="46" t="n"/>
      <c r="H65" s="72" t="n"/>
      <c r="I65" s="72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EV-SUP-0062</t>
        </is>
      </c>
      <c r="B66" s="46" t="n"/>
      <c r="C66" s="46" t="n"/>
      <c r="D66" s="46" t="n"/>
      <c r="E66" s="46" t="n"/>
      <c r="F66" s="46" t="n"/>
      <c r="G66" s="46" t="n"/>
      <c r="H66" s="72" t="n"/>
      <c r="I66" s="72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EV-SUP-0063</t>
        </is>
      </c>
      <c r="B67" s="46" t="n"/>
      <c r="C67" s="46" t="n"/>
      <c r="D67" s="46" t="n"/>
      <c r="E67" s="46" t="n"/>
      <c r="F67" s="46" t="n"/>
      <c r="G67" s="46" t="n"/>
      <c r="H67" s="72" t="n"/>
      <c r="I67" s="72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EV-SUP-0064</t>
        </is>
      </c>
      <c r="B68" s="46" t="n"/>
      <c r="C68" s="46" t="n"/>
      <c r="D68" s="46" t="n"/>
      <c r="E68" s="46" t="n"/>
      <c r="F68" s="46" t="n"/>
      <c r="G68" s="46" t="n"/>
      <c r="H68" s="72" t="n"/>
      <c r="I68" s="72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EV-SUP-0065</t>
        </is>
      </c>
      <c r="B69" s="46" t="n"/>
      <c r="C69" s="46" t="n"/>
      <c r="D69" s="46" t="n"/>
      <c r="E69" s="46" t="n"/>
      <c r="F69" s="46" t="n"/>
      <c r="G69" s="46" t="n"/>
      <c r="H69" s="72" t="n"/>
      <c r="I69" s="72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EV-SUP-0066</t>
        </is>
      </c>
      <c r="B70" s="46" t="n"/>
      <c r="C70" s="46" t="n"/>
      <c r="D70" s="46" t="n"/>
      <c r="E70" s="46" t="n"/>
      <c r="F70" s="46" t="n"/>
      <c r="G70" s="46" t="n"/>
      <c r="H70" s="72" t="n"/>
      <c r="I70" s="72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EV-SUP-0067</t>
        </is>
      </c>
      <c r="B71" s="46" t="n"/>
      <c r="C71" s="46" t="n"/>
      <c r="D71" s="46" t="n"/>
      <c r="E71" s="46" t="n"/>
      <c r="F71" s="46" t="n"/>
      <c r="G71" s="46" t="n"/>
      <c r="H71" s="72" t="n"/>
      <c r="I71" s="72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EV-SUP-0068</t>
        </is>
      </c>
      <c r="B72" s="46" t="n"/>
      <c r="C72" s="46" t="n"/>
      <c r="D72" s="46" t="n"/>
      <c r="E72" s="46" t="n"/>
      <c r="F72" s="46" t="n"/>
      <c r="G72" s="46" t="n"/>
      <c r="H72" s="72" t="n"/>
      <c r="I72" s="72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EV-SUP-0069</t>
        </is>
      </c>
      <c r="B73" s="46" t="n"/>
      <c r="C73" s="46" t="n"/>
      <c r="D73" s="46" t="n"/>
      <c r="E73" s="46" t="n"/>
      <c r="F73" s="46" t="n"/>
      <c r="G73" s="46" t="n"/>
      <c r="H73" s="72" t="n"/>
      <c r="I73" s="72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EV-SUP-0070</t>
        </is>
      </c>
      <c r="B74" s="46" t="n"/>
      <c r="C74" s="46" t="n"/>
      <c r="D74" s="46" t="n"/>
      <c r="E74" s="46" t="n"/>
      <c r="F74" s="46" t="n"/>
      <c r="G74" s="46" t="n"/>
      <c r="H74" s="72" t="n"/>
      <c r="I74" s="72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EV-SUP-0071</t>
        </is>
      </c>
      <c r="B75" s="46" t="n"/>
      <c r="C75" s="46" t="n"/>
      <c r="D75" s="46" t="n"/>
      <c r="E75" s="46" t="n"/>
      <c r="F75" s="46" t="n"/>
      <c r="G75" s="46" t="n"/>
      <c r="H75" s="72" t="n"/>
      <c r="I75" s="72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EV-SUP-0072</t>
        </is>
      </c>
      <c r="B76" s="46" t="n"/>
      <c r="C76" s="46" t="n"/>
      <c r="D76" s="46" t="n"/>
      <c r="E76" s="46" t="n"/>
      <c r="F76" s="46" t="n"/>
      <c r="G76" s="46" t="n"/>
      <c r="H76" s="72" t="n"/>
      <c r="I76" s="72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EV-SUP-0073</t>
        </is>
      </c>
      <c r="B77" s="46" t="n"/>
      <c r="C77" s="46" t="n"/>
      <c r="D77" s="46" t="n"/>
      <c r="E77" s="46" t="n"/>
      <c r="F77" s="46" t="n"/>
      <c r="G77" s="46" t="n"/>
      <c r="H77" s="72" t="n"/>
      <c r="I77" s="72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EV-SUP-0074</t>
        </is>
      </c>
      <c r="B78" s="46" t="n"/>
      <c r="C78" s="46" t="n"/>
      <c r="D78" s="46" t="n"/>
      <c r="E78" s="46" t="n"/>
      <c r="F78" s="46" t="n"/>
      <c r="G78" s="46" t="n"/>
      <c r="H78" s="72" t="n"/>
      <c r="I78" s="72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EV-SUP-0075</t>
        </is>
      </c>
      <c r="B79" s="46" t="n"/>
      <c r="C79" s="46" t="n"/>
      <c r="D79" s="46" t="n"/>
      <c r="E79" s="46" t="n"/>
      <c r="F79" s="46" t="n"/>
      <c r="G79" s="46" t="n"/>
      <c r="H79" s="72" t="n"/>
      <c r="I79" s="72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EV-SUP-0076</t>
        </is>
      </c>
      <c r="B80" s="46" t="n"/>
      <c r="C80" s="46" t="n"/>
      <c r="D80" s="46" t="n"/>
      <c r="E80" s="46" t="n"/>
      <c r="F80" s="46" t="n"/>
      <c r="G80" s="46" t="n"/>
      <c r="H80" s="72" t="n"/>
      <c r="I80" s="72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EV-SUP-0077</t>
        </is>
      </c>
      <c r="B81" s="46" t="n"/>
      <c r="C81" s="46" t="n"/>
      <c r="D81" s="46" t="n"/>
      <c r="E81" s="46" t="n"/>
      <c r="F81" s="46" t="n"/>
      <c r="G81" s="46" t="n"/>
      <c r="H81" s="72" t="n"/>
      <c r="I81" s="72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EV-SUP-0078</t>
        </is>
      </c>
      <c r="B82" s="46" t="n"/>
      <c r="C82" s="46" t="n"/>
      <c r="D82" s="46" t="n"/>
      <c r="E82" s="46" t="n"/>
      <c r="F82" s="46" t="n"/>
      <c r="G82" s="46" t="n"/>
      <c r="H82" s="72" t="n"/>
      <c r="I82" s="72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EV-SUP-0079</t>
        </is>
      </c>
      <c r="B83" s="46" t="n"/>
      <c r="C83" s="46" t="n"/>
      <c r="D83" s="46" t="n"/>
      <c r="E83" s="46" t="n"/>
      <c r="F83" s="46" t="n"/>
      <c r="G83" s="46" t="n"/>
      <c r="H83" s="72" t="n"/>
      <c r="I83" s="72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EV-SUP-0080</t>
        </is>
      </c>
      <c r="B84" s="46" t="n"/>
      <c r="C84" s="46" t="n"/>
      <c r="D84" s="46" t="n"/>
      <c r="E84" s="46" t="n"/>
      <c r="F84" s="46" t="n"/>
      <c r="G84" s="46" t="n"/>
      <c r="H84" s="72" t="n"/>
      <c r="I84" s="72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EV-SUP-0081</t>
        </is>
      </c>
      <c r="B85" s="46" t="n"/>
      <c r="C85" s="46" t="n"/>
      <c r="D85" s="46" t="n"/>
      <c r="E85" s="46" t="n"/>
      <c r="F85" s="46" t="n"/>
      <c r="G85" s="46" t="n"/>
      <c r="H85" s="72" t="n"/>
      <c r="I85" s="72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EV-SUP-0082</t>
        </is>
      </c>
      <c r="B86" s="46" t="n"/>
      <c r="C86" s="46" t="n"/>
      <c r="D86" s="46" t="n"/>
      <c r="E86" s="46" t="n"/>
      <c r="F86" s="46" t="n"/>
      <c r="G86" s="46" t="n"/>
      <c r="H86" s="72" t="n"/>
      <c r="I86" s="72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EV-SUP-0083</t>
        </is>
      </c>
      <c r="B87" s="46" t="n"/>
      <c r="C87" s="46" t="n"/>
      <c r="D87" s="46" t="n"/>
      <c r="E87" s="46" t="n"/>
      <c r="F87" s="46" t="n"/>
      <c r="G87" s="46" t="n"/>
      <c r="H87" s="72" t="n"/>
      <c r="I87" s="72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EV-SUP-0084</t>
        </is>
      </c>
      <c r="B88" s="46" t="n"/>
      <c r="C88" s="46" t="n"/>
      <c r="D88" s="46" t="n"/>
      <c r="E88" s="46" t="n"/>
      <c r="F88" s="46" t="n"/>
      <c r="G88" s="46" t="n"/>
      <c r="H88" s="72" t="n"/>
      <c r="I88" s="72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EV-SUP-0085</t>
        </is>
      </c>
      <c r="B89" s="46" t="n"/>
      <c r="C89" s="46" t="n"/>
      <c r="D89" s="46" t="n"/>
      <c r="E89" s="46" t="n"/>
      <c r="F89" s="46" t="n"/>
      <c r="G89" s="46" t="n"/>
      <c r="H89" s="72" t="n"/>
      <c r="I89" s="72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EV-SUP-0086</t>
        </is>
      </c>
      <c r="B90" s="46" t="n"/>
      <c r="C90" s="46" t="n"/>
      <c r="D90" s="46" t="n"/>
      <c r="E90" s="46" t="n"/>
      <c r="F90" s="46" t="n"/>
      <c r="G90" s="46" t="n"/>
      <c r="H90" s="72" t="n"/>
      <c r="I90" s="72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EV-SUP-0087</t>
        </is>
      </c>
      <c r="B91" s="46" t="n"/>
      <c r="C91" s="46" t="n"/>
      <c r="D91" s="46" t="n"/>
      <c r="E91" s="46" t="n"/>
      <c r="F91" s="46" t="n"/>
      <c r="G91" s="46" t="n"/>
      <c r="H91" s="72" t="n"/>
      <c r="I91" s="72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EV-SUP-0088</t>
        </is>
      </c>
      <c r="B92" s="46" t="n"/>
      <c r="C92" s="46" t="n"/>
      <c r="D92" s="46" t="n"/>
      <c r="E92" s="46" t="n"/>
      <c r="F92" s="46" t="n"/>
      <c r="G92" s="46" t="n"/>
      <c r="H92" s="72" t="n"/>
      <c r="I92" s="72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EV-SUP-0089</t>
        </is>
      </c>
      <c r="B93" s="46" t="n"/>
      <c r="C93" s="46" t="n"/>
      <c r="D93" s="46" t="n"/>
      <c r="E93" s="46" t="n"/>
      <c r="F93" s="46" t="n"/>
      <c r="G93" s="46" t="n"/>
      <c r="H93" s="72" t="n"/>
      <c r="I93" s="72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EV-SUP-0090</t>
        </is>
      </c>
      <c r="B94" s="46" t="n"/>
      <c r="C94" s="46" t="n"/>
      <c r="D94" s="46" t="n"/>
      <c r="E94" s="46" t="n"/>
      <c r="F94" s="46" t="n"/>
      <c r="G94" s="46" t="n"/>
      <c r="H94" s="72" t="n"/>
      <c r="I94" s="72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EV-SUP-0091</t>
        </is>
      </c>
      <c r="B95" s="46" t="n"/>
      <c r="C95" s="46" t="n"/>
      <c r="D95" s="46" t="n"/>
      <c r="E95" s="46" t="n"/>
      <c r="F95" s="46" t="n"/>
      <c r="G95" s="46" t="n"/>
      <c r="H95" s="72" t="n"/>
      <c r="I95" s="72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EV-SUP-0092</t>
        </is>
      </c>
      <c r="B96" s="46" t="n"/>
      <c r="C96" s="46" t="n"/>
      <c r="D96" s="46" t="n"/>
      <c r="E96" s="46" t="n"/>
      <c r="F96" s="46" t="n"/>
      <c r="G96" s="46" t="n"/>
      <c r="H96" s="72" t="n"/>
      <c r="I96" s="72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EV-SUP-0093</t>
        </is>
      </c>
      <c r="B97" s="46" t="n"/>
      <c r="C97" s="46" t="n"/>
      <c r="D97" s="46" t="n"/>
      <c r="E97" s="46" t="n"/>
      <c r="F97" s="46" t="n"/>
      <c r="G97" s="46" t="n"/>
      <c r="H97" s="72" t="n"/>
      <c r="I97" s="72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EV-SUP-0094</t>
        </is>
      </c>
      <c r="B98" s="46" t="n"/>
      <c r="C98" s="46" t="n"/>
      <c r="D98" s="46" t="n"/>
      <c r="E98" s="46" t="n"/>
      <c r="F98" s="46" t="n"/>
      <c r="G98" s="46" t="n"/>
      <c r="H98" s="72" t="n"/>
      <c r="I98" s="72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EV-SUP-0095</t>
        </is>
      </c>
      <c r="B99" s="46" t="n"/>
      <c r="C99" s="46" t="n"/>
      <c r="D99" s="46" t="n"/>
      <c r="E99" s="46" t="n"/>
      <c r="F99" s="46" t="n"/>
      <c r="G99" s="46" t="n"/>
      <c r="H99" s="72" t="n"/>
      <c r="I99" s="72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EV-SUP-0096</t>
        </is>
      </c>
      <c r="B100" s="46" t="n"/>
      <c r="C100" s="46" t="n"/>
      <c r="D100" s="46" t="n"/>
      <c r="E100" s="46" t="n"/>
      <c r="F100" s="46" t="n"/>
      <c r="G100" s="46" t="n"/>
      <c r="H100" s="72" t="n"/>
      <c r="I100" s="72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EV-SUP-0097</t>
        </is>
      </c>
      <c r="B101" s="46" t="n"/>
      <c r="C101" s="46" t="n"/>
      <c r="D101" s="46" t="n"/>
      <c r="E101" s="46" t="n"/>
      <c r="F101" s="46" t="n"/>
      <c r="G101" s="46" t="n"/>
      <c r="H101" s="72" t="n"/>
      <c r="I101" s="72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EV-SUP-0098</t>
        </is>
      </c>
      <c r="B102" s="46" t="n"/>
      <c r="C102" s="46" t="n"/>
      <c r="D102" s="46" t="n"/>
      <c r="E102" s="46" t="n"/>
      <c r="F102" s="46" t="n"/>
      <c r="G102" s="46" t="n"/>
      <c r="H102" s="72" t="n"/>
      <c r="I102" s="72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EV-SUP-0099</t>
        </is>
      </c>
      <c r="B103" s="46" t="n"/>
      <c r="C103" s="46" t="n"/>
      <c r="D103" s="46" t="n"/>
      <c r="E103" s="46" t="n"/>
      <c r="F103" s="46" t="n"/>
      <c r="G103" s="46" t="n"/>
      <c r="H103" s="72" t="n"/>
      <c r="I103" s="72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EV-SUP-0100</t>
        </is>
      </c>
      <c r="B104" s="46" t="n"/>
      <c r="C104" s="46" t="n"/>
      <c r="D104" s="46" t="n"/>
      <c r="E104" s="46" t="n"/>
      <c r="F104" s="46" t="n"/>
      <c r="G104" s="46" t="n"/>
      <c r="H104" s="72" t="n"/>
      <c r="I104" s="72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EV-SUP-0101</t>
        </is>
      </c>
      <c r="B105" s="46" t="n"/>
      <c r="C105" s="46" t="n"/>
      <c r="D105" s="46" t="n"/>
      <c r="E105" s="46" t="n"/>
      <c r="F105" s="46" t="n"/>
      <c r="G105" s="46" t="n"/>
      <c r="H105" s="72" t="n"/>
      <c r="I105" s="72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EV-SUP-0102</t>
        </is>
      </c>
      <c r="B106" s="46" t="n"/>
      <c r="C106" s="46" t="n"/>
      <c r="D106" s="46" t="n"/>
      <c r="E106" s="46" t="n"/>
      <c r="F106" s="46" t="n"/>
      <c r="G106" s="46" t="n"/>
      <c r="H106" s="72" t="n"/>
      <c r="I106" s="72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EV-SUP-0103</t>
        </is>
      </c>
      <c r="B107" s="46" t="n"/>
      <c r="C107" s="46" t="n"/>
      <c r="D107" s="46" t="n"/>
      <c r="E107" s="46" t="n"/>
      <c r="F107" s="46" t="n"/>
      <c r="G107" s="46" t="n"/>
      <c r="H107" s="72" t="n"/>
      <c r="I107" s="72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EV-SUP-0104</t>
        </is>
      </c>
      <c r="B108" s="46" t="n"/>
      <c r="C108" s="46" t="n"/>
      <c r="D108" s="46" t="n"/>
      <c r="E108" s="46" t="n"/>
      <c r="F108" s="46" t="n"/>
      <c r="G108" s="46" t="n"/>
      <c r="H108" s="72" t="n"/>
      <c r="I108" s="72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EV-SUP-0105</t>
        </is>
      </c>
      <c r="B109" s="46" t="n"/>
      <c r="C109" s="46" t="n"/>
      <c r="D109" s="46" t="n"/>
      <c r="E109" s="46" t="n"/>
      <c r="F109" s="46" t="n"/>
      <c r="G109" s="46" t="n"/>
      <c r="H109" s="72" t="n"/>
      <c r="I109" s="72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EV-SUP-0106</t>
        </is>
      </c>
      <c r="B110" s="46" t="n"/>
      <c r="C110" s="46" t="n"/>
      <c r="D110" s="46" t="n"/>
      <c r="E110" s="46" t="n"/>
      <c r="F110" s="46" t="n"/>
      <c r="G110" s="46" t="n"/>
      <c r="H110" s="72" t="n"/>
      <c r="I110" s="72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EV-SUP-0107</t>
        </is>
      </c>
      <c r="B111" s="46" t="n"/>
      <c r="C111" s="46" t="n"/>
      <c r="D111" s="46" t="n"/>
      <c r="E111" s="46" t="n"/>
      <c r="F111" s="46" t="n"/>
      <c r="G111" s="46" t="n"/>
      <c r="H111" s="72" t="n"/>
      <c r="I111" s="72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EV-SUP-0108</t>
        </is>
      </c>
      <c r="B112" s="46" t="n"/>
      <c r="C112" s="46" t="n"/>
      <c r="D112" s="46" t="n"/>
      <c r="E112" s="46" t="n"/>
      <c r="F112" s="46" t="n"/>
      <c r="G112" s="46" t="n"/>
      <c r="H112" s="72" t="n"/>
      <c r="I112" s="72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EV-SUP-0109</t>
        </is>
      </c>
      <c r="B113" s="46" t="n"/>
      <c r="C113" s="46" t="n"/>
      <c r="D113" s="46" t="n"/>
      <c r="E113" s="46" t="n"/>
      <c r="F113" s="46" t="n"/>
      <c r="G113" s="46" t="n"/>
      <c r="H113" s="72" t="n"/>
      <c r="I113" s="72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EV-SUP-0110</t>
        </is>
      </c>
      <c r="B114" s="46" t="n"/>
      <c r="C114" s="46" t="n"/>
      <c r="D114" s="46" t="n"/>
      <c r="E114" s="46" t="n"/>
      <c r="F114" s="46" t="n"/>
      <c r="G114" s="46" t="n"/>
      <c r="H114" s="72" t="n"/>
      <c r="I114" s="72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EV-SUP-0111</t>
        </is>
      </c>
      <c r="B115" s="46" t="n"/>
      <c r="C115" s="46" t="n"/>
      <c r="D115" s="46" t="n"/>
      <c r="E115" s="46" t="n"/>
      <c r="F115" s="46" t="n"/>
      <c r="G115" s="46" t="n"/>
      <c r="H115" s="72" t="n"/>
      <c r="I115" s="72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EV-SUP-0112</t>
        </is>
      </c>
      <c r="B116" s="46" t="n"/>
      <c r="C116" s="46" t="n"/>
      <c r="D116" s="46" t="n"/>
      <c r="E116" s="46" t="n"/>
      <c r="F116" s="46" t="n"/>
      <c r="G116" s="46" t="n"/>
      <c r="H116" s="72" t="n"/>
      <c r="I116" s="72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EV-SUP-0113</t>
        </is>
      </c>
      <c r="B117" s="46" t="n"/>
      <c r="C117" s="46" t="n"/>
      <c r="D117" s="46" t="n"/>
      <c r="E117" s="46" t="n"/>
      <c r="F117" s="46" t="n"/>
      <c r="G117" s="46" t="n"/>
      <c r="H117" s="72" t="n"/>
      <c r="I117" s="72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EV-SUP-0114</t>
        </is>
      </c>
      <c r="B118" s="46" t="n"/>
      <c r="C118" s="46" t="n"/>
      <c r="D118" s="46" t="n"/>
      <c r="E118" s="46" t="n"/>
      <c r="F118" s="46" t="n"/>
      <c r="G118" s="46" t="n"/>
      <c r="H118" s="72" t="n"/>
      <c r="I118" s="72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EV-SUP-0115</t>
        </is>
      </c>
      <c r="B119" s="46" t="n"/>
      <c r="C119" s="46" t="n"/>
      <c r="D119" s="46" t="n"/>
      <c r="E119" s="46" t="n"/>
      <c r="F119" s="46" t="n"/>
      <c r="G119" s="46" t="n"/>
      <c r="H119" s="72" t="n"/>
      <c r="I119" s="72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EV-SUP-0116</t>
        </is>
      </c>
      <c r="B120" s="46" t="n"/>
      <c r="C120" s="46" t="n"/>
      <c r="D120" s="46" t="n"/>
      <c r="E120" s="46" t="n"/>
      <c r="F120" s="46" t="n"/>
      <c r="G120" s="46" t="n"/>
      <c r="H120" s="72" t="n"/>
      <c r="I120" s="72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EV-SUP-0117</t>
        </is>
      </c>
      <c r="B121" s="46" t="n"/>
      <c r="C121" s="46" t="n"/>
      <c r="D121" s="46" t="n"/>
      <c r="E121" s="46" t="n"/>
      <c r="F121" s="46" t="n"/>
      <c r="G121" s="46" t="n"/>
      <c r="H121" s="72" t="n"/>
      <c r="I121" s="72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EV-SUP-0118</t>
        </is>
      </c>
      <c r="B122" s="46" t="n"/>
      <c r="C122" s="46" t="n"/>
      <c r="D122" s="46" t="n"/>
      <c r="E122" s="46" t="n"/>
      <c r="F122" s="46" t="n"/>
      <c r="G122" s="46" t="n"/>
      <c r="H122" s="72" t="n"/>
      <c r="I122" s="72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EV-SUP-0119</t>
        </is>
      </c>
      <c r="B123" s="46" t="n"/>
      <c r="C123" s="46" t="n"/>
      <c r="D123" s="46" t="n"/>
      <c r="E123" s="46" t="n"/>
      <c r="F123" s="46" t="n"/>
      <c r="G123" s="46" t="n"/>
      <c r="H123" s="72" t="n"/>
      <c r="I123" s="72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EV-SUP-0120</t>
        </is>
      </c>
      <c r="B124" s="46" t="n"/>
      <c r="C124" s="46" t="n"/>
      <c r="D124" s="46" t="n"/>
      <c r="E124" s="46" t="n"/>
      <c r="F124" s="46" t="n"/>
      <c r="G124" s="46" t="n"/>
      <c r="H124" s="72" t="n"/>
      <c r="I124" s="72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EV-SUP-0121</t>
        </is>
      </c>
      <c r="B125" s="46" t="n"/>
      <c r="C125" s="46" t="n"/>
      <c r="D125" s="46" t="n"/>
      <c r="E125" s="46" t="n"/>
      <c r="F125" s="46" t="n"/>
      <c r="G125" s="46" t="n"/>
      <c r="H125" s="72" t="n"/>
      <c r="I125" s="72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EV-SUP-0122</t>
        </is>
      </c>
      <c r="B126" s="46" t="n"/>
      <c r="C126" s="46" t="n"/>
      <c r="D126" s="46" t="n"/>
      <c r="E126" s="46" t="n"/>
      <c r="F126" s="46" t="n"/>
      <c r="G126" s="46" t="n"/>
      <c r="H126" s="72" t="n"/>
      <c r="I126" s="72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EV-SUP-0123</t>
        </is>
      </c>
      <c r="B127" s="46" t="n"/>
      <c r="C127" s="46" t="n"/>
      <c r="D127" s="46" t="n"/>
      <c r="E127" s="46" t="n"/>
      <c r="F127" s="46" t="n"/>
      <c r="G127" s="46" t="n"/>
      <c r="H127" s="72" t="n"/>
      <c r="I127" s="72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EV-SUP-0124</t>
        </is>
      </c>
      <c r="B128" s="46" t="n"/>
      <c r="C128" s="46" t="n"/>
      <c r="D128" s="46" t="n"/>
      <c r="E128" s="46" t="n"/>
      <c r="F128" s="46" t="n"/>
      <c r="G128" s="46" t="n"/>
      <c r="H128" s="72" t="n"/>
      <c r="I128" s="72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EV-SUP-0125</t>
        </is>
      </c>
      <c r="B129" s="46" t="n"/>
      <c r="C129" s="46" t="n"/>
      <c r="D129" s="46" t="n"/>
      <c r="E129" s="46" t="n"/>
      <c r="F129" s="46" t="n"/>
      <c r="G129" s="46" t="n"/>
      <c r="H129" s="72" t="n"/>
      <c r="I129" s="72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EV-SUP-0126</t>
        </is>
      </c>
      <c r="B130" s="46" t="n"/>
      <c r="C130" s="46" t="n"/>
      <c r="D130" s="46" t="n"/>
      <c r="E130" s="46" t="n"/>
      <c r="F130" s="46" t="n"/>
      <c r="G130" s="46" t="n"/>
      <c r="H130" s="72" t="n"/>
      <c r="I130" s="72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EV-SUP-0127</t>
        </is>
      </c>
      <c r="B131" s="46" t="n"/>
      <c r="C131" s="46" t="n"/>
      <c r="D131" s="46" t="n"/>
      <c r="E131" s="46" t="n"/>
      <c r="F131" s="46" t="n"/>
      <c r="G131" s="46" t="n"/>
      <c r="H131" s="72" t="n"/>
      <c r="I131" s="72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EV-SUP-0128</t>
        </is>
      </c>
      <c r="B132" s="46" t="n"/>
      <c r="C132" s="46" t="n"/>
      <c r="D132" s="46" t="n"/>
      <c r="E132" s="46" t="n"/>
      <c r="F132" s="46" t="n"/>
      <c r="G132" s="46" t="n"/>
      <c r="H132" s="72" t="n"/>
      <c r="I132" s="72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EV-SUP-0129</t>
        </is>
      </c>
      <c r="B133" s="46" t="n"/>
      <c r="C133" s="46" t="n"/>
      <c r="D133" s="46" t="n"/>
      <c r="E133" s="46" t="n"/>
      <c r="F133" s="46" t="n"/>
      <c r="G133" s="46" t="n"/>
      <c r="H133" s="72" t="n"/>
      <c r="I133" s="72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EV-SUP-0130</t>
        </is>
      </c>
      <c r="B134" s="46" t="n"/>
      <c r="C134" s="46" t="n"/>
      <c r="D134" s="46" t="n"/>
      <c r="E134" s="46" t="n"/>
      <c r="F134" s="46" t="n"/>
      <c r="G134" s="46" t="n"/>
      <c r="H134" s="72" t="n"/>
      <c r="I134" s="72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EV-SUP-0131</t>
        </is>
      </c>
      <c r="B135" s="46" t="n"/>
      <c r="C135" s="46" t="n"/>
      <c r="D135" s="46" t="n"/>
      <c r="E135" s="46" t="n"/>
      <c r="F135" s="46" t="n"/>
      <c r="G135" s="46" t="n"/>
      <c r="H135" s="72" t="n"/>
      <c r="I135" s="72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EV-SUP-0132</t>
        </is>
      </c>
      <c r="B136" s="46" t="n"/>
      <c r="C136" s="46" t="n"/>
      <c r="D136" s="46" t="n"/>
      <c r="E136" s="46" t="n"/>
      <c r="F136" s="46" t="n"/>
      <c r="G136" s="46" t="n"/>
      <c r="H136" s="72" t="n"/>
      <c r="I136" s="72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EV-SUP-0133</t>
        </is>
      </c>
      <c r="B137" s="46" t="n"/>
      <c r="C137" s="46" t="n"/>
      <c r="D137" s="46" t="n"/>
      <c r="E137" s="46" t="n"/>
      <c r="F137" s="46" t="n"/>
      <c r="G137" s="46" t="n"/>
      <c r="H137" s="72" t="n"/>
      <c r="I137" s="72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EV-SUP-0134</t>
        </is>
      </c>
      <c r="B138" s="46" t="n"/>
      <c r="C138" s="46" t="n"/>
      <c r="D138" s="46" t="n"/>
      <c r="E138" s="46" t="n"/>
      <c r="F138" s="46" t="n"/>
      <c r="G138" s="46" t="n"/>
      <c r="H138" s="72" t="n"/>
      <c r="I138" s="72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EV-SUP-0135</t>
        </is>
      </c>
      <c r="B139" s="46" t="n"/>
      <c r="C139" s="46" t="n"/>
      <c r="D139" s="46" t="n"/>
      <c r="E139" s="46" t="n"/>
      <c r="F139" s="46" t="n"/>
      <c r="G139" s="46" t="n"/>
      <c r="H139" s="72" t="n"/>
      <c r="I139" s="72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EV-SUP-0136</t>
        </is>
      </c>
      <c r="B140" s="46" t="n"/>
      <c r="C140" s="46" t="n"/>
      <c r="D140" s="46" t="n"/>
      <c r="E140" s="46" t="n"/>
      <c r="F140" s="46" t="n"/>
      <c r="G140" s="46" t="n"/>
      <c r="H140" s="72" t="n"/>
      <c r="I140" s="72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EV-SUP-0137</t>
        </is>
      </c>
      <c r="B141" s="46" t="n"/>
      <c r="C141" s="46" t="n"/>
      <c r="D141" s="46" t="n"/>
      <c r="E141" s="46" t="n"/>
      <c r="F141" s="46" t="n"/>
      <c r="G141" s="46" t="n"/>
      <c r="H141" s="72" t="n"/>
      <c r="I141" s="72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EV-SUP-0138</t>
        </is>
      </c>
      <c r="B142" s="46" t="n"/>
      <c r="C142" s="46" t="n"/>
      <c r="D142" s="46" t="n"/>
      <c r="E142" s="46" t="n"/>
      <c r="F142" s="46" t="n"/>
      <c r="G142" s="46" t="n"/>
      <c r="H142" s="72" t="n"/>
      <c r="I142" s="72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EV-SUP-0139</t>
        </is>
      </c>
      <c r="B143" s="46" t="n"/>
      <c r="C143" s="46" t="n"/>
      <c r="D143" s="46" t="n"/>
      <c r="E143" s="46" t="n"/>
      <c r="F143" s="46" t="n"/>
      <c r="G143" s="46" t="n"/>
      <c r="H143" s="72" t="n"/>
      <c r="I143" s="72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EV-SUP-0140</t>
        </is>
      </c>
      <c r="B144" s="46" t="n"/>
      <c r="C144" s="46" t="n"/>
      <c r="D144" s="46" t="n"/>
      <c r="E144" s="46" t="n"/>
      <c r="F144" s="46" t="n"/>
      <c r="G144" s="46" t="n"/>
      <c r="H144" s="72" t="n"/>
      <c r="I144" s="72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EV-SUP-0141</t>
        </is>
      </c>
      <c r="B145" s="46" t="n"/>
      <c r="C145" s="46" t="n"/>
      <c r="D145" s="46" t="n"/>
      <c r="E145" s="46" t="n"/>
      <c r="F145" s="46" t="n"/>
      <c r="G145" s="46" t="n"/>
      <c r="H145" s="72" t="n"/>
      <c r="I145" s="72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EV-SUP-0142</t>
        </is>
      </c>
      <c r="B146" s="46" t="n"/>
      <c r="C146" s="46" t="n"/>
      <c r="D146" s="46" t="n"/>
      <c r="E146" s="46" t="n"/>
      <c r="F146" s="46" t="n"/>
      <c r="G146" s="46" t="n"/>
      <c r="H146" s="72" t="n"/>
      <c r="I146" s="72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EV-SUP-0143</t>
        </is>
      </c>
      <c r="B147" s="46" t="n"/>
      <c r="C147" s="46" t="n"/>
      <c r="D147" s="46" t="n"/>
      <c r="E147" s="46" t="n"/>
      <c r="F147" s="46" t="n"/>
      <c r="G147" s="46" t="n"/>
      <c r="H147" s="72" t="n"/>
      <c r="I147" s="72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EV-SUP-0144</t>
        </is>
      </c>
      <c r="B148" s="46" t="n"/>
      <c r="C148" s="46" t="n"/>
      <c r="D148" s="46" t="n"/>
      <c r="E148" s="46" t="n"/>
      <c r="F148" s="46" t="n"/>
      <c r="G148" s="46" t="n"/>
      <c r="H148" s="72" t="n"/>
      <c r="I148" s="72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EV-SUP-0145</t>
        </is>
      </c>
      <c r="B149" s="46" t="n"/>
      <c r="C149" s="46" t="n"/>
      <c r="D149" s="46" t="n"/>
      <c r="E149" s="46" t="n"/>
      <c r="F149" s="46" t="n"/>
      <c r="G149" s="46" t="n"/>
      <c r="H149" s="72" t="n"/>
      <c r="I149" s="72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EV-SUP-0146</t>
        </is>
      </c>
      <c r="B150" s="46" t="n"/>
      <c r="C150" s="46" t="n"/>
      <c r="D150" s="46" t="n"/>
      <c r="E150" s="46" t="n"/>
      <c r="F150" s="46" t="n"/>
      <c r="G150" s="46" t="n"/>
      <c r="H150" s="72" t="n"/>
      <c r="I150" s="72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EV-SUP-0147</t>
        </is>
      </c>
      <c r="B151" s="46" t="n"/>
      <c r="C151" s="46" t="n"/>
      <c r="D151" s="46" t="n"/>
      <c r="E151" s="46" t="n"/>
      <c r="F151" s="46" t="n"/>
      <c r="G151" s="46" t="n"/>
      <c r="H151" s="72" t="n"/>
      <c r="I151" s="72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EV-SUP-0148</t>
        </is>
      </c>
      <c r="B152" s="46" t="n"/>
      <c r="C152" s="46" t="n"/>
      <c r="D152" s="46" t="n"/>
      <c r="E152" s="46" t="n"/>
      <c r="F152" s="46" t="n"/>
      <c r="G152" s="46" t="n"/>
      <c r="H152" s="72" t="n"/>
      <c r="I152" s="72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EV-SUP-0149</t>
        </is>
      </c>
      <c r="B153" s="46" t="n"/>
      <c r="C153" s="46" t="n"/>
      <c r="D153" s="46" t="n"/>
      <c r="E153" s="46" t="n"/>
      <c r="F153" s="46" t="n"/>
      <c r="G153" s="46" t="n"/>
      <c r="H153" s="72" t="n"/>
      <c r="I153" s="72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EV-SUP-0150</t>
        </is>
      </c>
      <c r="B154" s="46" t="n"/>
      <c r="C154" s="46" t="n"/>
      <c r="D154" s="46" t="n"/>
      <c r="E154" s="46" t="n"/>
      <c r="F154" s="46" t="n"/>
      <c r="G154" s="46" t="n"/>
      <c r="H154" s="72" t="n"/>
      <c r="I154" s="72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EV-SUP-0151</t>
        </is>
      </c>
      <c r="B155" s="46" t="n"/>
      <c r="C155" s="46" t="n"/>
      <c r="D155" s="46" t="n"/>
      <c r="E155" s="46" t="n"/>
      <c r="F155" s="46" t="n"/>
      <c r="G155" s="46" t="n"/>
      <c r="H155" s="72" t="n"/>
      <c r="I155" s="72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EV-SUP-0152</t>
        </is>
      </c>
      <c r="B156" s="46" t="n"/>
      <c r="C156" s="46" t="n"/>
      <c r="D156" s="46" t="n"/>
      <c r="E156" s="46" t="n"/>
      <c r="F156" s="46" t="n"/>
      <c r="G156" s="46" t="n"/>
      <c r="H156" s="72" t="n"/>
      <c r="I156" s="72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EV-SUP-0153</t>
        </is>
      </c>
      <c r="B157" s="46" t="n"/>
      <c r="C157" s="46" t="n"/>
      <c r="D157" s="46" t="n"/>
      <c r="E157" s="46" t="n"/>
      <c r="F157" s="46" t="n"/>
      <c r="G157" s="46" t="n"/>
      <c r="H157" s="72" t="n"/>
      <c r="I157" s="72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EV-SUP-0154</t>
        </is>
      </c>
      <c r="B158" s="46" t="n"/>
      <c r="C158" s="46" t="n"/>
      <c r="D158" s="46" t="n"/>
      <c r="E158" s="46" t="n"/>
      <c r="F158" s="46" t="n"/>
      <c r="G158" s="46" t="n"/>
      <c r="H158" s="72" t="n"/>
      <c r="I158" s="72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EV-SUP-0155</t>
        </is>
      </c>
      <c r="B159" s="46" t="n"/>
      <c r="C159" s="46" t="n"/>
      <c r="D159" s="46" t="n"/>
      <c r="E159" s="46" t="n"/>
      <c r="F159" s="46" t="n"/>
      <c r="G159" s="46" t="n"/>
      <c r="H159" s="72" t="n"/>
      <c r="I159" s="72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EV-SUP-0156</t>
        </is>
      </c>
      <c r="B160" s="46" t="n"/>
      <c r="C160" s="46" t="n"/>
      <c r="D160" s="46" t="n"/>
      <c r="E160" s="46" t="n"/>
      <c r="F160" s="46" t="n"/>
      <c r="G160" s="46" t="n"/>
      <c r="H160" s="72" t="n"/>
      <c r="I160" s="72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EV-SUP-0157</t>
        </is>
      </c>
      <c r="B161" s="46" t="n"/>
      <c r="C161" s="46" t="n"/>
      <c r="D161" s="46" t="n"/>
      <c r="E161" s="46" t="n"/>
      <c r="F161" s="46" t="n"/>
      <c r="G161" s="46" t="n"/>
      <c r="H161" s="72" t="n"/>
      <c r="I161" s="72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EV-SUP-0158</t>
        </is>
      </c>
      <c r="B162" s="46" t="n"/>
      <c r="C162" s="46" t="n"/>
      <c r="D162" s="46" t="n"/>
      <c r="E162" s="46" t="n"/>
      <c r="F162" s="46" t="n"/>
      <c r="G162" s="46" t="n"/>
      <c r="H162" s="72" t="n"/>
      <c r="I162" s="72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EV-SUP-0159</t>
        </is>
      </c>
      <c r="B163" s="46" t="n"/>
      <c r="C163" s="46" t="n"/>
      <c r="D163" s="46" t="n"/>
      <c r="E163" s="46" t="n"/>
      <c r="F163" s="46" t="n"/>
      <c r="G163" s="46" t="n"/>
      <c r="H163" s="72" t="n"/>
      <c r="I163" s="72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EV-SUP-0160</t>
        </is>
      </c>
      <c r="B164" s="46" t="n"/>
      <c r="C164" s="46" t="n"/>
      <c r="D164" s="46" t="n"/>
      <c r="E164" s="46" t="n"/>
      <c r="F164" s="46" t="n"/>
      <c r="G164" s="46" t="n"/>
      <c r="H164" s="72" t="n"/>
      <c r="I164" s="72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EV-SUP-0161</t>
        </is>
      </c>
      <c r="B165" s="46" t="n"/>
      <c r="C165" s="46" t="n"/>
      <c r="D165" s="46" t="n"/>
      <c r="E165" s="46" t="n"/>
      <c r="F165" s="46" t="n"/>
      <c r="G165" s="46" t="n"/>
      <c r="H165" s="72" t="n"/>
      <c r="I165" s="72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EV-SUP-0162</t>
        </is>
      </c>
      <c r="B166" s="46" t="n"/>
      <c r="C166" s="46" t="n"/>
      <c r="D166" s="46" t="n"/>
      <c r="E166" s="46" t="n"/>
      <c r="F166" s="46" t="n"/>
      <c r="G166" s="46" t="n"/>
      <c r="H166" s="72" t="n"/>
      <c r="I166" s="72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EV-SUP-0163</t>
        </is>
      </c>
      <c r="B167" s="46" t="n"/>
      <c r="C167" s="46" t="n"/>
      <c r="D167" s="46" t="n"/>
      <c r="E167" s="46" t="n"/>
      <c r="F167" s="46" t="n"/>
      <c r="G167" s="46" t="n"/>
      <c r="H167" s="72" t="n"/>
      <c r="I167" s="72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EV-SUP-0164</t>
        </is>
      </c>
      <c r="B168" s="46" t="n"/>
      <c r="C168" s="46" t="n"/>
      <c r="D168" s="46" t="n"/>
      <c r="E168" s="46" t="n"/>
      <c r="F168" s="46" t="n"/>
      <c r="G168" s="46" t="n"/>
      <c r="H168" s="72" t="n"/>
      <c r="I168" s="72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EV-SUP-0165</t>
        </is>
      </c>
      <c r="B169" s="46" t="n"/>
      <c r="C169" s="46" t="n"/>
      <c r="D169" s="46" t="n"/>
      <c r="E169" s="46" t="n"/>
      <c r="F169" s="46" t="n"/>
      <c r="G169" s="46" t="n"/>
      <c r="H169" s="72" t="n"/>
      <c r="I169" s="72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EV-SUP-0166</t>
        </is>
      </c>
      <c r="B170" s="46" t="n"/>
      <c r="C170" s="46" t="n"/>
      <c r="D170" s="46" t="n"/>
      <c r="E170" s="46" t="n"/>
      <c r="F170" s="46" t="n"/>
      <c r="G170" s="46" t="n"/>
      <c r="H170" s="72" t="n"/>
      <c r="I170" s="72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EV-SUP-0167</t>
        </is>
      </c>
      <c r="B171" s="46" t="n"/>
      <c r="C171" s="46" t="n"/>
      <c r="D171" s="46" t="n"/>
      <c r="E171" s="46" t="n"/>
      <c r="F171" s="46" t="n"/>
      <c r="G171" s="46" t="n"/>
      <c r="H171" s="72" t="n"/>
      <c r="I171" s="72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EV-SUP-0168</t>
        </is>
      </c>
      <c r="B172" s="46" t="n"/>
      <c r="C172" s="46" t="n"/>
      <c r="D172" s="46" t="n"/>
      <c r="E172" s="46" t="n"/>
      <c r="F172" s="46" t="n"/>
      <c r="G172" s="46" t="n"/>
      <c r="H172" s="72" t="n"/>
      <c r="I172" s="72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EV-SUP-0169</t>
        </is>
      </c>
      <c r="B173" s="46" t="n"/>
      <c r="C173" s="46" t="n"/>
      <c r="D173" s="46" t="n"/>
      <c r="E173" s="46" t="n"/>
      <c r="F173" s="46" t="n"/>
      <c r="G173" s="46" t="n"/>
      <c r="H173" s="72" t="n"/>
      <c r="I173" s="72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EV-SUP-0170</t>
        </is>
      </c>
      <c r="B174" s="46" t="n"/>
      <c r="C174" s="46" t="n"/>
      <c r="D174" s="46" t="n"/>
      <c r="E174" s="46" t="n"/>
      <c r="F174" s="46" t="n"/>
      <c r="G174" s="46" t="n"/>
      <c r="H174" s="72" t="n"/>
      <c r="I174" s="72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EV-SUP-0171</t>
        </is>
      </c>
      <c r="B175" s="46" t="n"/>
      <c r="C175" s="46" t="n"/>
      <c r="D175" s="46" t="n"/>
      <c r="E175" s="46" t="n"/>
      <c r="F175" s="46" t="n"/>
      <c r="G175" s="46" t="n"/>
      <c r="H175" s="72" t="n"/>
      <c r="I175" s="72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EV-SUP-0172</t>
        </is>
      </c>
      <c r="B176" s="46" t="n"/>
      <c r="C176" s="46" t="n"/>
      <c r="D176" s="46" t="n"/>
      <c r="E176" s="46" t="n"/>
      <c r="F176" s="46" t="n"/>
      <c r="G176" s="46" t="n"/>
      <c r="H176" s="72" t="n"/>
      <c r="I176" s="72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EV-SUP-0173</t>
        </is>
      </c>
      <c r="B177" s="46" t="n"/>
      <c r="C177" s="46" t="n"/>
      <c r="D177" s="46" t="n"/>
      <c r="E177" s="46" t="n"/>
      <c r="F177" s="46" t="n"/>
      <c r="G177" s="46" t="n"/>
      <c r="H177" s="72" t="n"/>
      <c r="I177" s="72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EV-SUP-0174</t>
        </is>
      </c>
      <c r="B178" s="46" t="n"/>
      <c r="C178" s="46" t="n"/>
      <c r="D178" s="46" t="n"/>
      <c r="E178" s="46" t="n"/>
      <c r="F178" s="46" t="n"/>
      <c r="G178" s="46" t="n"/>
      <c r="H178" s="72" t="n"/>
      <c r="I178" s="72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EV-SUP-0175</t>
        </is>
      </c>
      <c r="B179" s="46" t="n"/>
      <c r="C179" s="46" t="n"/>
      <c r="D179" s="46" t="n"/>
      <c r="E179" s="46" t="n"/>
      <c r="F179" s="46" t="n"/>
      <c r="G179" s="46" t="n"/>
      <c r="H179" s="72" t="n"/>
      <c r="I179" s="72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EV-SUP-0176</t>
        </is>
      </c>
      <c r="B180" s="46" t="n"/>
      <c r="C180" s="46" t="n"/>
      <c r="D180" s="46" t="n"/>
      <c r="E180" s="46" t="n"/>
      <c r="F180" s="46" t="n"/>
      <c r="G180" s="46" t="n"/>
      <c r="H180" s="72" t="n"/>
      <c r="I180" s="72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EV-SUP-0177</t>
        </is>
      </c>
      <c r="B181" s="46" t="n"/>
      <c r="C181" s="46" t="n"/>
      <c r="D181" s="46" t="n"/>
      <c r="E181" s="46" t="n"/>
      <c r="F181" s="46" t="n"/>
      <c r="G181" s="46" t="n"/>
      <c r="H181" s="72" t="n"/>
      <c r="I181" s="72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EV-SUP-0178</t>
        </is>
      </c>
      <c r="B182" s="46" t="n"/>
      <c r="C182" s="46" t="n"/>
      <c r="D182" s="46" t="n"/>
      <c r="E182" s="46" t="n"/>
      <c r="F182" s="46" t="n"/>
      <c r="G182" s="46" t="n"/>
      <c r="H182" s="72" t="n"/>
      <c r="I182" s="72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EV-SUP-0179</t>
        </is>
      </c>
      <c r="B183" s="46" t="n"/>
      <c r="C183" s="46" t="n"/>
      <c r="D183" s="46" t="n"/>
      <c r="E183" s="46" t="n"/>
      <c r="F183" s="46" t="n"/>
      <c r="G183" s="46" t="n"/>
      <c r="H183" s="72" t="n"/>
      <c r="I183" s="72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EV-SUP-0180</t>
        </is>
      </c>
      <c r="B184" s="46" t="n"/>
      <c r="C184" s="46" t="n"/>
      <c r="D184" s="46" t="n"/>
      <c r="E184" s="46" t="n"/>
      <c r="F184" s="46" t="n"/>
      <c r="G184" s="46" t="n"/>
      <c r="H184" s="72" t="n"/>
      <c r="I184" s="72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EV-SUP-0181</t>
        </is>
      </c>
      <c r="B185" s="46" t="n"/>
      <c r="C185" s="46" t="n"/>
      <c r="D185" s="46" t="n"/>
      <c r="E185" s="46" t="n"/>
      <c r="F185" s="46" t="n"/>
      <c r="G185" s="46" t="n"/>
      <c r="H185" s="72" t="n"/>
      <c r="I185" s="72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EV-SUP-0182</t>
        </is>
      </c>
      <c r="B186" s="46" t="n"/>
      <c r="C186" s="46" t="n"/>
      <c r="D186" s="46" t="n"/>
      <c r="E186" s="46" t="n"/>
      <c r="F186" s="46" t="n"/>
      <c r="G186" s="46" t="n"/>
      <c r="H186" s="72" t="n"/>
      <c r="I186" s="72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EV-SUP-0183</t>
        </is>
      </c>
      <c r="B187" s="46" t="n"/>
      <c r="C187" s="46" t="n"/>
      <c r="D187" s="46" t="n"/>
      <c r="E187" s="46" t="n"/>
      <c r="F187" s="46" t="n"/>
      <c r="G187" s="46" t="n"/>
      <c r="H187" s="72" t="n"/>
      <c r="I187" s="72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EV-SUP-0184</t>
        </is>
      </c>
      <c r="B188" s="46" t="n"/>
      <c r="C188" s="46" t="n"/>
      <c r="D188" s="46" t="n"/>
      <c r="E188" s="46" t="n"/>
      <c r="F188" s="46" t="n"/>
      <c r="G188" s="46" t="n"/>
      <c r="H188" s="72" t="n"/>
      <c r="I188" s="72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EV-SUP-0185</t>
        </is>
      </c>
      <c r="B189" s="46" t="n"/>
      <c r="C189" s="46" t="n"/>
      <c r="D189" s="46" t="n"/>
      <c r="E189" s="46" t="n"/>
      <c r="F189" s="46" t="n"/>
      <c r="G189" s="46" t="n"/>
      <c r="H189" s="72" t="n"/>
      <c r="I189" s="72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EV-SUP-0186</t>
        </is>
      </c>
      <c r="B190" s="46" t="n"/>
      <c r="C190" s="46" t="n"/>
      <c r="D190" s="46" t="n"/>
      <c r="E190" s="46" t="n"/>
      <c r="F190" s="46" t="n"/>
      <c r="G190" s="46" t="n"/>
      <c r="H190" s="72" t="n"/>
      <c r="I190" s="72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EV-SUP-0187</t>
        </is>
      </c>
      <c r="B191" s="46" t="n"/>
      <c r="C191" s="46" t="n"/>
      <c r="D191" s="46" t="n"/>
      <c r="E191" s="46" t="n"/>
      <c r="F191" s="46" t="n"/>
      <c r="G191" s="46" t="n"/>
      <c r="H191" s="72" t="n"/>
      <c r="I191" s="72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EV-SUP-0188</t>
        </is>
      </c>
      <c r="B192" s="46" t="n"/>
      <c r="C192" s="46" t="n"/>
      <c r="D192" s="46" t="n"/>
      <c r="E192" s="46" t="n"/>
      <c r="F192" s="46" t="n"/>
      <c r="G192" s="46" t="n"/>
      <c r="H192" s="72" t="n"/>
      <c r="I192" s="72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EV-SUP-0189</t>
        </is>
      </c>
      <c r="B193" s="46" t="n"/>
      <c r="C193" s="46" t="n"/>
      <c r="D193" s="46" t="n"/>
      <c r="E193" s="46" t="n"/>
      <c r="F193" s="46" t="n"/>
      <c r="G193" s="46" t="n"/>
      <c r="H193" s="72" t="n"/>
      <c r="I193" s="72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EV-SUP-0190</t>
        </is>
      </c>
      <c r="B194" s="46" t="n"/>
      <c r="C194" s="46" t="n"/>
      <c r="D194" s="46" t="n"/>
      <c r="E194" s="46" t="n"/>
      <c r="F194" s="46" t="n"/>
      <c r="G194" s="46" t="n"/>
      <c r="H194" s="72" t="n"/>
      <c r="I194" s="72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EV-SUP-0191</t>
        </is>
      </c>
      <c r="B195" s="46" t="n"/>
      <c r="C195" s="46" t="n"/>
      <c r="D195" s="46" t="n"/>
      <c r="E195" s="46" t="n"/>
      <c r="F195" s="46" t="n"/>
      <c r="G195" s="46" t="n"/>
      <c r="H195" s="72" t="n"/>
      <c r="I195" s="72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EV-SUP-0192</t>
        </is>
      </c>
      <c r="B196" s="46" t="n"/>
      <c r="C196" s="46" t="n"/>
      <c r="D196" s="46" t="n"/>
      <c r="E196" s="46" t="n"/>
      <c r="F196" s="46" t="n"/>
      <c r="G196" s="46" t="n"/>
      <c r="H196" s="72" t="n"/>
      <c r="I196" s="72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EV-SUP-0193</t>
        </is>
      </c>
      <c r="B197" s="46" t="n"/>
      <c r="C197" s="46" t="n"/>
      <c r="D197" s="46" t="n"/>
      <c r="E197" s="46" t="n"/>
      <c r="F197" s="46" t="n"/>
      <c r="G197" s="46" t="n"/>
      <c r="H197" s="72" t="n"/>
      <c r="I197" s="72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EV-SUP-0194</t>
        </is>
      </c>
      <c r="B198" s="46" t="n"/>
      <c r="C198" s="46" t="n"/>
      <c r="D198" s="46" t="n"/>
      <c r="E198" s="46" t="n"/>
      <c r="F198" s="46" t="n"/>
      <c r="G198" s="46" t="n"/>
      <c r="H198" s="72" t="n"/>
      <c r="I198" s="72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EV-SUP-0195</t>
        </is>
      </c>
      <c r="B199" s="46" t="n"/>
      <c r="C199" s="46" t="n"/>
      <c r="D199" s="46" t="n"/>
      <c r="E199" s="46" t="n"/>
      <c r="F199" s="46" t="n"/>
      <c r="G199" s="46" t="n"/>
      <c r="H199" s="72" t="n"/>
      <c r="I199" s="72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EV-SUP-0196</t>
        </is>
      </c>
      <c r="B200" s="46" t="n"/>
      <c r="C200" s="46" t="n"/>
      <c r="D200" s="46" t="n"/>
      <c r="E200" s="46" t="n"/>
      <c r="F200" s="46" t="n"/>
      <c r="G200" s="46" t="n"/>
      <c r="H200" s="72" t="n"/>
      <c r="I200" s="72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EV-SUP-0197</t>
        </is>
      </c>
      <c r="B201" s="46" t="n"/>
      <c r="C201" s="46" t="n"/>
      <c r="D201" s="46" t="n"/>
      <c r="E201" s="46" t="n"/>
      <c r="F201" s="46" t="n"/>
      <c r="G201" s="46" t="n"/>
      <c r="H201" s="72" t="n"/>
      <c r="I201" s="72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EV-SUP-0198</t>
        </is>
      </c>
      <c r="B202" s="46" t="n"/>
      <c r="C202" s="46" t="n"/>
      <c r="D202" s="46" t="n"/>
      <c r="E202" s="46" t="n"/>
      <c r="F202" s="46" t="n"/>
      <c r="G202" s="46" t="n"/>
      <c r="H202" s="72" t="n"/>
      <c r="I202" s="72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EV-SUP-0199</t>
        </is>
      </c>
      <c r="B203" s="46" t="n"/>
      <c r="C203" s="46" t="n"/>
      <c r="D203" s="46" t="n"/>
      <c r="E203" s="46" t="n"/>
      <c r="F203" s="46" t="n"/>
      <c r="G203" s="46" t="n"/>
      <c r="H203" s="72" t="n"/>
      <c r="I203" s="72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EV-SUP-0200</t>
        </is>
      </c>
      <c r="B204" s="46" t="n"/>
      <c r="C204" s="46" t="n"/>
      <c r="D204" s="46" t="n"/>
      <c r="E204" s="46" t="n"/>
      <c r="F204" s="46" t="n"/>
      <c r="G204" s="46" t="n"/>
      <c r="H204" s="72" t="n"/>
      <c r="I204" s="72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inlineStr">
        <is>
          <t>EV-SUP-0201</t>
        </is>
      </c>
      <c r="B205" s="46" t="n"/>
      <c r="C205" s="46" t="n"/>
      <c r="D205" s="46" t="n"/>
      <c r="E205" s="46" t="n"/>
      <c r="F205" s="46" t="n"/>
      <c r="G205" s="46" t="n"/>
      <c r="H205" s="72" t="n"/>
      <c r="I205" s="72" t="n"/>
      <c r="J205" s="46" t="n"/>
      <c r="K205" s="46" t="n"/>
      <c r="L205" s="46" t="n"/>
      <c r="M205" s="46" t="n"/>
      <c r="N205" s="4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inlineStr">
        <is>
          <t>EV-SUP-0202</t>
        </is>
      </c>
      <c r="B206" s="46" t="n"/>
      <c r="C206" s="46" t="n"/>
      <c r="D206" s="46" t="n"/>
      <c r="E206" s="46" t="n"/>
      <c r="F206" s="46" t="n"/>
      <c r="G206" s="46" t="n"/>
      <c r="H206" s="72" t="n"/>
      <c r="I206" s="72" t="n"/>
      <c r="J206" s="46" t="n"/>
      <c r="K206" s="46" t="n"/>
      <c r="L206" s="46" t="n"/>
      <c r="M206" s="46" t="n"/>
      <c r="N206" s="4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inlineStr">
        <is>
          <t>EV-SUP-0203</t>
        </is>
      </c>
      <c r="B207" s="46" t="n"/>
      <c r="C207" s="46" t="n"/>
      <c r="D207" s="46" t="n"/>
      <c r="E207" s="46" t="n"/>
      <c r="F207" s="46" t="n"/>
      <c r="G207" s="46" t="n"/>
      <c r="H207" s="72" t="n"/>
      <c r="I207" s="72" t="n"/>
      <c r="J207" s="46" t="n"/>
      <c r="K207" s="46" t="n"/>
      <c r="L207" s="46" t="n"/>
      <c r="M207" s="46" t="n"/>
      <c r="N207" s="4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inlineStr">
        <is>
          <t>EV-SUP-0204</t>
        </is>
      </c>
      <c r="B208" s="46" t="n"/>
      <c r="C208" s="46" t="n"/>
      <c r="D208" s="46" t="n"/>
      <c r="E208" s="46" t="n"/>
      <c r="F208" s="46" t="n"/>
      <c r="G208" s="46" t="n"/>
      <c r="H208" s="72" t="n"/>
      <c r="I208" s="72" t="n"/>
      <c r="J208" s="46" t="n"/>
      <c r="K208" s="46" t="n"/>
      <c r="L208" s="46" t="n"/>
      <c r="M208" s="46" t="n"/>
      <c r="N208" s="4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inlineStr">
        <is>
          <t>EV-SUP-0205</t>
        </is>
      </c>
      <c r="B209" s="46" t="n"/>
      <c r="C209" s="46" t="n"/>
      <c r="D209" s="46" t="n"/>
      <c r="E209" s="46" t="n"/>
      <c r="F209" s="46" t="n"/>
      <c r="G209" s="46" t="n"/>
      <c r="H209" s="72" t="n"/>
      <c r="I209" s="72" t="n"/>
      <c r="J209" s="46" t="n"/>
      <c r="K209" s="46" t="n"/>
      <c r="L209" s="46" t="n"/>
      <c r="M209" s="46" t="n"/>
      <c r="N209" s="4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inlineStr">
        <is>
          <t>EV-SUP-0206</t>
        </is>
      </c>
      <c r="B210" s="46" t="n"/>
      <c r="C210" s="46" t="n"/>
      <c r="D210" s="46" t="n"/>
      <c r="E210" s="46" t="n"/>
      <c r="F210" s="46" t="n"/>
      <c r="G210" s="46" t="n"/>
      <c r="H210" s="72" t="n"/>
      <c r="I210" s="72" t="n"/>
      <c r="J210" s="46" t="n"/>
      <c r="K210" s="46" t="n"/>
      <c r="L210" s="46" t="n"/>
      <c r="M210" s="46" t="n"/>
      <c r="N210" s="4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inlineStr">
        <is>
          <t>EV-SUP-0207</t>
        </is>
      </c>
      <c r="B211" s="46" t="n"/>
      <c r="C211" s="46" t="n"/>
      <c r="D211" s="46" t="n"/>
      <c r="E211" s="46" t="n"/>
      <c r="F211" s="46" t="n"/>
      <c r="G211" s="46" t="n"/>
      <c r="H211" s="72" t="n"/>
      <c r="I211" s="72" t="n"/>
      <c r="J211" s="46" t="n"/>
      <c r="K211" s="46" t="n"/>
      <c r="L211" s="46" t="n"/>
      <c r="M211" s="46" t="n"/>
      <c r="N211" s="4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inlineStr">
        <is>
          <t>EV-SUP-0208</t>
        </is>
      </c>
      <c r="B212" s="46" t="n"/>
      <c r="C212" s="46" t="n"/>
      <c r="D212" s="46" t="n"/>
      <c r="E212" s="46" t="n"/>
      <c r="F212" s="46" t="n"/>
      <c r="G212" s="46" t="n"/>
      <c r="H212" s="72" t="n"/>
      <c r="I212" s="72" t="n"/>
      <c r="J212" s="46" t="n"/>
      <c r="K212" s="46" t="n"/>
      <c r="L212" s="46" t="n"/>
      <c r="M212" s="46" t="n"/>
      <c r="N212" s="4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inlineStr">
        <is>
          <t>EV-SUP-0209</t>
        </is>
      </c>
      <c r="B213" s="46" t="n"/>
      <c r="C213" s="46" t="n"/>
      <c r="D213" s="46" t="n"/>
      <c r="E213" s="46" t="n"/>
      <c r="F213" s="46" t="n"/>
      <c r="G213" s="46" t="n"/>
      <c r="H213" s="72" t="n"/>
      <c r="I213" s="72" t="n"/>
      <c r="J213" s="46" t="n"/>
      <c r="K213" s="46" t="n"/>
      <c r="L213" s="46" t="n"/>
      <c r="M213" s="46" t="n"/>
      <c r="N213" s="4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inlineStr">
        <is>
          <t>EV-SUP-0210</t>
        </is>
      </c>
      <c r="B214" s="46" t="n"/>
      <c r="C214" s="46" t="n"/>
      <c r="D214" s="46" t="n"/>
      <c r="E214" s="46" t="n"/>
      <c r="F214" s="46" t="n"/>
      <c r="G214" s="46" t="n"/>
      <c r="H214" s="72" t="n"/>
      <c r="I214" s="72" t="n"/>
      <c r="J214" s="46" t="n"/>
      <c r="K214" s="46" t="n"/>
      <c r="L214" s="46" t="n"/>
      <c r="M214" s="46" t="n"/>
      <c r="N214" s="4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inlineStr">
        <is>
          <t>EV-SUP-0211</t>
        </is>
      </c>
      <c r="B215" s="46" t="n"/>
      <c r="C215" s="46" t="n"/>
      <c r="D215" s="46" t="n"/>
      <c r="E215" s="46" t="n"/>
      <c r="F215" s="46" t="n"/>
      <c r="G215" s="46" t="n"/>
      <c r="H215" s="72" t="n"/>
      <c r="I215" s="72" t="n"/>
      <c r="J215" s="46" t="n"/>
      <c r="K215" s="46" t="n"/>
      <c r="L215" s="46" t="n"/>
      <c r="M215" s="46" t="n"/>
      <c r="N215" s="4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inlineStr">
        <is>
          <t>EV-SUP-0212</t>
        </is>
      </c>
      <c r="B216" s="46" t="n"/>
      <c r="C216" s="46" t="n"/>
      <c r="D216" s="46" t="n"/>
      <c r="E216" s="46" t="n"/>
      <c r="F216" s="46" t="n"/>
      <c r="G216" s="46" t="n"/>
      <c r="H216" s="72" t="n"/>
      <c r="I216" s="72" t="n"/>
      <c r="J216" s="46" t="n"/>
      <c r="K216" s="46" t="n"/>
      <c r="L216" s="46" t="n"/>
      <c r="M216" s="46" t="n"/>
      <c r="N216" s="4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inlineStr">
        <is>
          <t>EV-SUP-0213</t>
        </is>
      </c>
      <c r="B217" s="46" t="n"/>
      <c r="C217" s="46" t="n"/>
      <c r="D217" s="46" t="n"/>
      <c r="E217" s="46" t="n"/>
      <c r="F217" s="46" t="n"/>
      <c r="G217" s="46" t="n"/>
      <c r="H217" s="72" t="n"/>
      <c r="I217" s="72" t="n"/>
      <c r="J217" s="46" t="n"/>
      <c r="K217" s="46" t="n"/>
      <c r="L217" s="46" t="n"/>
      <c r="M217" s="46" t="n"/>
      <c r="N217" s="4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inlineStr">
        <is>
          <t>EV-SUP-0214</t>
        </is>
      </c>
      <c r="B218" s="46" t="n"/>
      <c r="C218" s="46" t="n"/>
      <c r="D218" s="46" t="n"/>
      <c r="E218" s="46" t="n"/>
      <c r="F218" s="46" t="n"/>
      <c r="G218" s="46" t="n"/>
      <c r="H218" s="72" t="n"/>
      <c r="I218" s="72" t="n"/>
      <c r="J218" s="46" t="n"/>
      <c r="K218" s="46" t="n"/>
      <c r="L218" s="46" t="n"/>
      <c r="M218" s="46" t="n"/>
      <c r="N218" s="4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inlineStr">
        <is>
          <t>EV-SUP-0215</t>
        </is>
      </c>
      <c r="B219" s="46" t="n"/>
      <c r="C219" s="46" t="n"/>
      <c r="D219" s="46" t="n"/>
      <c r="E219" s="46" t="n"/>
      <c r="F219" s="46" t="n"/>
      <c r="G219" s="46" t="n"/>
      <c r="H219" s="72" t="n"/>
      <c r="I219" s="72" t="n"/>
      <c r="J219" s="46" t="n"/>
      <c r="K219" s="46" t="n"/>
      <c r="L219" s="46" t="n"/>
      <c r="M219" s="46" t="n"/>
      <c r="N219" s="4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inlineStr">
        <is>
          <t>EV-SUP-0216</t>
        </is>
      </c>
      <c r="B220" s="46" t="n"/>
      <c r="C220" s="46" t="n"/>
      <c r="D220" s="46" t="n"/>
      <c r="E220" s="46" t="n"/>
      <c r="F220" s="46" t="n"/>
      <c r="G220" s="46" t="n"/>
      <c r="H220" s="72" t="n"/>
      <c r="I220" s="72" t="n"/>
      <c r="J220" s="46" t="n"/>
      <c r="K220" s="46" t="n"/>
      <c r="L220" s="46" t="n"/>
      <c r="M220" s="46" t="n"/>
      <c r="N220" s="4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inlineStr">
        <is>
          <t>EV-SUP-0217</t>
        </is>
      </c>
      <c r="B221" s="46" t="n"/>
      <c r="C221" s="46" t="n"/>
      <c r="D221" s="46" t="n"/>
      <c r="E221" s="46" t="n"/>
      <c r="F221" s="46" t="n"/>
      <c r="G221" s="46" t="n"/>
      <c r="H221" s="72" t="n"/>
      <c r="I221" s="72" t="n"/>
      <c r="J221" s="46" t="n"/>
      <c r="K221" s="46" t="n"/>
      <c r="L221" s="46" t="n"/>
      <c r="M221" s="46" t="n"/>
      <c r="N221" s="4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inlineStr">
        <is>
          <t>EV-SUP-0218</t>
        </is>
      </c>
      <c r="B222" s="46" t="n"/>
      <c r="C222" s="46" t="n"/>
      <c r="D222" s="46" t="n"/>
      <c r="E222" s="46" t="n"/>
      <c r="F222" s="46" t="n"/>
      <c r="G222" s="46" t="n"/>
      <c r="H222" s="72" t="n"/>
      <c r="I222" s="72" t="n"/>
      <c r="J222" s="46" t="n"/>
      <c r="K222" s="46" t="n"/>
      <c r="L222" s="46" t="n"/>
      <c r="M222" s="46" t="n"/>
      <c r="N222" s="4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inlineStr">
        <is>
          <t>EV-SUP-0219</t>
        </is>
      </c>
      <c r="B223" s="46" t="n"/>
      <c r="C223" s="46" t="n"/>
      <c r="D223" s="46" t="n"/>
      <c r="E223" s="46" t="n"/>
      <c r="F223" s="46" t="n"/>
      <c r="G223" s="46" t="n"/>
      <c r="H223" s="72" t="n"/>
      <c r="I223" s="72" t="n"/>
      <c r="J223" s="46" t="n"/>
      <c r="K223" s="46" t="n"/>
      <c r="L223" s="46" t="n"/>
      <c r="M223" s="46" t="n"/>
      <c r="N223" s="4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inlineStr">
        <is>
          <t>EV-SUP-0220</t>
        </is>
      </c>
      <c r="B224" s="46" t="n"/>
      <c r="C224" s="46" t="n"/>
      <c r="D224" s="46" t="n"/>
      <c r="E224" s="46" t="n"/>
      <c r="F224" s="46" t="n"/>
      <c r="G224" s="46" t="n"/>
      <c r="H224" s="72" t="n"/>
      <c r="I224" s="72" t="n"/>
      <c r="J224" s="46" t="n"/>
      <c r="K224" s="46" t="n"/>
      <c r="L224" s="46" t="n"/>
      <c r="M224" s="46" t="n"/>
      <c r="N224" s="4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inlineStr">
        <is>
          <t>EV-SUP-0221</t>
        </is>
      </c>
      <c r="B225" s="46" t="n"/>
      <c r="C225" s="46" t="n"/>
      <c r="D225" s="46" t="n"/>
      <c r="E225" s="46" t="n"/>
      <c r="F225" s="46" t="n"/>
      <c r="G225" s="46" t="n"/>
      <c r="H225" s="72" t="n"/>
      <c r="I225" s="72" t="n"/>
      <c r="J225" s="46" t="n"/>
      <c r="K225" s="46" t="n"/>
      <c r="L225" s="46" t="n"/>
      <c r="M225" s="46" t="n"/>
      <c r="N225" s="4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inlineStr">
        <is>
          <t>EV-SUP-0222</t>
        </is>
      </c>
      <c r="B226" s="46" t="n"/>
      <c r="C226" s="46" t="n"/>
      <c r="D226" s="46" t="n"/>
      <c r="E226" s="46" t="n"/>
      <c r="F226" s="46" t="n"/>
      <c r="G226" s="46" t="n"/>
      <c r="H226" s="72" t="n"/>
      <c r="I226" s="72" t="n"/>
      <c r="J226" s="46" t="n"/>
      <c r="K226" s="46" t="n"/>
      <c r="L226" s="46" t="n"/>
      <c r="M226" s="46" t="n"/>
      <c r="N226" s="4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inlineStr">
        <is>
          <t>EV-SUP-0223</t>
        </is>
      </c>
      <c r="B227" s="46" t="n"/>
      <c r="C227" s="46" t="n"/>
      <c r="D227" s="46" t="n"/>
      <c r="E227" s="46" t="n"/>
      <c r="F227" s="46" t="n"/>
      <c r="G227" s="46" t="n"/>
      <c r="H227" s="72" t="n"/>
      <c r="I227" s="72" t="n"/>
      <c r="J227" s="46" t="n"/>
      <c r="K227" s="46" t="n"/>
      <c r="L227" s="46" t="n"/>
      <c r="M227" s="46" t="n"/>
      <c r="N227" s="4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inlineStr">
        <is>
          <t>EV-SUP-0224</t>
        </is>
      </c>
      <c r="B228" s="46" t="n"/>
      <c r="C228" s="46" t="n"/>
      <c r="D228" s="46" t="n"/>
      <c r="E228" s="46" t="n"/>
      <c r="F228" s="46" t="n"/>
      <c r="G228" s="46" t="n"/>
      <c r="H228" s="72" t="n"/>
      <c r="I228" s="72" t="n"/>
      <c r="J228" s="46" t="n"/>
      <c r="K228" s="46" t="n"/>
      <c r="L228" s="46" t="n"/>
      <c r="M228" s="46" t="n"/>
      <c r="N228" s="4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inlineStr">
        <is>
          <t>EV-SUP-0225</t>
        </is>
      </c>
      <c r="B229" s="46" t="n"/>
      <c r="C229" s="46" t="n"/>
      <c r="D229" s="46" t="n"/>
      <c r="E229" s="46" t="n"/>
      <c r="F229" s="46" t="n"/>
      <c r="G229" s="46" t="n"/>
      <c r="H229" s="72" t="n"/>
      <c r="I229" s="72" t="n"/>
      <c r="J229" s="46" t="n"/>
      <c r="K229" s="46" t="n"/>
      <c r="L229" s="46" t="n"/>
      <c r="M229" s="46" t="n"/>
      <c r="N229" s="4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inlineStr">
        <is>
          <t>EV-SUP-0226</t>
        </is>
      </c>
      <c r="B230" s="46" t="n"/>
      <c r="C230" s="46" t="n"/>
      <c r="D230" s="46" t="n"/>
      <c r="E230" s="46" t="n"/>
      <c r="F230" s="46" t="n"/>
      <c r="G230" s="46" t="n"/>
      <c r="H230" s="72" t="n"/>
      <c r="I230" s="72" t="n"/>
      <c r="J230" s="46" t="n"/>
      <c r="K230" s="46" t="n"/>
      <c r="L230" s="46" t="n"/>
      <c r="M230" s="46" t="n"/>
      <c r="N230" s="4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inlineStr">
        <is>
          <t>EV-SUP-0227</t>
        </is>
      </c>
      <c r="B231" s="46" t="n"/>
      <c r="C231" s="46" t="n"/>
      <c r="D231" s="46" t="n"/>
      <c r="E231" s="46" t="n"/>
      <c r="F231" s="46" t="n"/>
      <c r="G231" s="46" t="n"/>
      <c r="H231" s="72" t="n"/>
      <c r="I231" s="72" t="n"/>
      <c r="J231" s="46" t="n"/>
      <c r="K231" s="46" t="n"/>
      <c r="L231" s="46" t="n"/>
      <c r="M231" s="46" t="n"/>
      <c r="N231" s="4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inlineStr">
        <is>
          <t>EV-SUP-0228</t>
        </is>
      </c>
      <c r="B232" s="46" t="n"/>
      <c r="C232" s="46" t="n"/>
      <c r="D232" s="46" t="n"/>
      <c r="E232" s="46" t="n"/>
      <c r="F232" s="46" t="n"/>
      <c r="G232" s="46" t="n"/>
      <c r="H232" s="72" t="n"/>
      <c r="I232" s="72" t="n"/>
      <c r="J232" s="46" t="n"/>
      <c r="K232" s="46" t="n"/>
      <c r="L232" s="46" t="n"/>
      <c r="M232" s="46" t="n"/>
      <c r="N232" s="4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inlineStr">
        <is>
          <t>EV-SUP-0229</t>
        </is>
      </c>
      <c r="B233" s="46" t="n"/>
      <c r="C233" s="46" t="n"/>
      <c r="D233" s="46" t="n"/>
      <c r="E233" s="46" t="n"/>
      <c r="F233" s="46" t="n"/>
      <c r="G233" s="46" t="n"/>
      <c r="H233" s="72" t="n"/>
      <c r="I233" s="72" t="n"/>
      <c r="J233" s="46" t="n"/>
      <c r="K233" s="46" t="n"/>
      <c r="L233" s="46" t="n"/>
      <c r="M233" s="46" t="n"/>
      <c r="N233" s="4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inlineStr">
        <is>
          <t>EV-SUP-0230</t>
        </is>
      </c>
      <c r="B234" s="46" t="n"/>
      <c r="C234" s="46" t="n"/>
      <c r="D234" s="46" t="n"/>
      <c r="E234" s="46" t="n"/>
      <c r="F234" s="46" t="n"/>
      <c r="G234" s="46" t="n"/>
      <c r="H234" s="72" t="n"/>
      <c r="I234" s="72" t="n"/>
      <c r="J234" s="46" t="n"/>
      <c r="K234" s="46" t="n"/>
      <c r="L234" s="46" t="n"/>
      <c r="M234" s="46" t="n"/>
      <c r="N234" s="4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inlineStr">
        <is>
          <t>EV-SUP-0231</t>
        </is>
      </c>
      <c r="B235" s="46" t="n"/>
      <c r="C235" s="46" t="n"/>
      <c r="D235" s="46" t="n"/>
      <c r="E235" s="46" t="n"/>
      <c r="F235" s="46" t="n"/>
      <c r="G235" s="46" t="n"/>
      <c r="H235" s="72" t="n"/>
      <c r="I235" s="72" t="n"/>
      <c r="J235" s="46" t="n"/>
      <c r="K235" s="46" t="n"/>
      <c r="L235" s="46" t="n"/>
      <c r="M235" s="46" t="n"/>
      <c r="N235" s="4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inlineStr">
        <is>
          <t>EV-SUP-0232</t>
        </is>
      </c>
      <c r="B236" s="46" t="n"/>
      <c r="C236" s="46" t="n"/>
      <c r="D236" s="46" t="n"/>
      <c r="E236" s="46" t="n"/>
      <c r="F236" s="46" t="n"/>
      <c r="G236" s="46" t="n"/>
      <c r="H236" s="72" t="n"/>
      <c r="I236" s="72" t="n"/>
      <c r="J236" s="46" t="n"/>
      <c r="K236" s="46" t="n"/>
      <c r="L236" s="46" t="n"/>
      <c r="M236" s="46" t="n"/>
      <c r="N236" s="4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inlineStr">
        <is>
          <t>EV-SUP-0233</t>
        </is>
      </c>
      <c r="B237" s="46" t="n"/>
      <c r="C237" s="46" t="n"/>
      <c r="D237" s="46" t="n"/>
      <c r="E237" s="46" t="n"/>
      <c r="F237" s="46" t="n"/>
      <c r="G237" s="46" t="n"/>
      <c r="H237" s="72" t="n"/>
      <c r="I237" s="72" t="n"/>
      <c r="J237" s="46" t="n"/>
      <c r="K237" s="46" t="n"/>
      <c r="L237" s="46" t="n"/>
      <c r="M237" s="46" t="n"/>
      <c r="N237" s="4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inlineStr">
        <is>
          <t>EV-SUP-0234</t>
        </is>
      </c>
      <c r="B238" s="46" t="n"/>
      <c r="C238" s="46" t="n"/>
      <c r="D238" s="46" t="n"/>
      <c r="E238" s="46" t="n"/>
      <c r="F238" s="46" t="n"/>
      <c r="G238" s="46" t="n"/>
      <c r="H238" s="72" t="n"/>
      <c r="I238" s="72" t="n"/>
      <c r="J238" s="46" t="n"/>
      <c r="K238" s="46" t="n"/>
      <c r="L238" s="46" t="n"/>
      <c r="M238" s="46" t="n"/>
      <c r="N238" s="4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inlineStr">
        <is>
          <t>EV-SUP-0235</t>
        </is>
      </c>
      <c r="B239" s="46" t="n"/>
      <c r="C239" s="46" t="n"/>
      <c r="D239" s="46" t="n"/>
      <c r="E239" s="46" t="n"/>
      <c r="F239" s="46" t="n"/>
      <c r="G239" s="46" t="n"/>
      <c r="H239" s="72" t="n"/>
      <c r="I239" s="72" t="n"/>
      <c r="J239" s="46" t="n"/>
      <c r="K239" s="46" t="n"/>
      <c r="L239" s="46" t="n"/>
      <c r="M239" s="46" t="n"/>
      <c r="N239" s="4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inlineStr">
        <is>
          <t>EV-SUP-0236</t>
        </is>
      </c>
      <c r="B240" s="46" t="n"/>
      <c r="C240" s="46" t="n"/>
      <c r="D240" s="46" t="n"/>
      <c r="E240" s="46" t="n"/>
      <c r="F240" s="46" t="n"/>
      <c r="G240" s="46" t="n"/>
      <c r="H240" s="72" t="n"/>
      <c r="I240" s="72" t="n"/>
      <c r="J240" s="46" t="n"/>
      <c r="K240" s="46" t="n"/>
      <c r="L240" s="46" t="n"/>
      <c r="M240" s="46" t="n"/>
      <c r="N240" s="4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inlineStr">
        <is>
          <t>EV-SUP-0237</t>
        </is>
      </c>
      <c r="B241" s="46" t="n"/>
      <c r="C241" s="46" t="n"/>
      <c r="D241" s="46" t="n"/>
      <c r="E241" s="46" t="n"/>
      <c r="F241" s="46" t="n"/>
      <c r="G241" s="46" t="n"/>
      <c r="H241" s="72" t="n"/>
      <c r="I241" s="72" t="n"/>
      <c r="J241" s="46" t="n"/>
      <c r="K241" s="46" t="n"/>
      <c r="L241" s="46" t="n"/>
      <c r="M241" s="46" t="n"/>
      <c r="N241" s="4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inlineStr">
        <is>
          <t>EV-SUP-0238</t>
        </is>
      </c>
      <c r="B242" s="46" t="n"/>
      <c r="C242" s="46" t="n"/>
      <c r="D242" s="46" t="n"/>
      <c r="E242" s="46" t="n"/>
      <c r="F242" s="46" t="n"/>
      <c r="G242" s="46" t="n"/>
      <c r="H242" s="72" t="n"/>
      <c r="I242" s="72" t="n"/>
      <c r="J242" s="46" t="n"/>
      <c r="K242" s="46" t="n"/>
      <c r="L242" s="46" t="n"/>
      <c r="M242" s="46" t="n"/>
      <c r="N242" s="4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inlineStr">
        <is>
          <t>EV-SUP-0239</t>
        </is>
      </c>
      <c r="B243" s="46" t="n"/>
      <c r="C243" s="46" t="n"/>
      <c r="D243" s="46" t="n"/>
      <c r="E243" s="46" t="n"/>
      <c r="F243" s="46" t="n"/>
      <c r="G243" s="46" t="n"/>
      <c r="H243" s="72" t="n"/>
      <c r="I243" s="72" t="n"/>
      <c r="J243" s="46" t="n"/>
      <c r="K243" s="46" t="n"/>
      <c r="L243" s="46" t="n"/>
      <c r="M243" s="46" t="n"/>
      <c r="N243" s="4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inlineStr">
        <is>
          <t>EV-SUP-0240</t>
        </is>
      </c>
      <c r="B244" s="46" t="n"/>
      <c r="C244" s="46" t="n"/>
      <c r="D244" s="46" t="n"/>
      <c r="E244" s="46" t="n"/>
      <c r="F244" s="46" t="n"/>
      <c r="G244" s="46" t="n"/>
      <c r="H244" s="72" t="n"/>
      <c r="I244" s="72" t="n"/>
      <c r="J244" s="46" t="n"/>
      <c r="K244" s="46" t="n"/>
      <c r="L244" s="46" t="n"/>
      <c r="M244" s="46" t="n"/>
      <c r="N244" s="4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N244"/>
  <mergeCells count="2">
    <mergeCell ref="A2:N2"/>
    <mergeCell ref="A1:N1"/>
  </mergeCells>
  <conditionalFormatting sqref="I5:I244">
    <cfRule type="expression" priority="1" dxfId="1">
      <formula>AND(I5&lt;&gt;"",I5&lt;TODAY())</formula>
    </cfRule>
  </conditionalFormatting>
  <conditionalFormatting sqref="K5:K244">
    <cfRule type="expression" priority="2" dxfId="0">
      <formula>K5="Current"</formula>
    </cfRule>
  </conditionalFormatting>
  <dataValidations count="2">
    <dataValidation sqref="K5:K244" showDropDown="0" showInputMessage="0" showErrorMessage="0" allowBlank="0" type="list">
      <formula1>"Current,Draft,Superseded,Expired,Rejected"</formula1>
    </dataValidation>
    <dataValidation sqref="M5:M24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selection activeCell="A1" sqref="A1"/>
    </sheetView>
  </sheetViews>
  <sheetFormatPr baseColWidth="8" defaultRowHeight="15"/>
  <cols>
    <col width="38" customWidth="1" style="70" min="1" max="1"/>
    <col width="30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Supply-Chain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Articles 22–25 readiness only. It does not replace product-law analysis, conformity assessment or contract/legal review.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1" t="inlineStr">
        <is>
          <t>Metric</t>
        </is>
      </c>
      <c r="B4" s="71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Articles 22–25 scope</t>
        </is>
      </c>
      <c r="B5" s="44">
        <f>'01_SUPPLY_CHAIN_PROFILE'!B44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Binding application date</t>
        </is>
      </c>
      <c r="B6" s="73">
        <f>'01_SUPPLY_CHAIN_PROFILE'!B45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Importer route</t>
        </is>
      </c>
      <c r="B7" s="44">
        <f>'01_SUPPLY_CHAIN_PROFILE'!B46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Distributor route</t>
        </is>
      </c>
      <c r="B8" s="44">
        <f>'01_SUPPLY_CHAIN_PROFILE'!B47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Article 25(1) provider transition</t>
        </is>
      </c>
      <c r="B9" s="44">
        <f>'01_SUPPLY_CHAIN_PROFILE'!B48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Product-manufacturer provider route</t>
        </is>
      </c>
      <c r="B10" s="44">
        <f>'01_SUPPLY_CHAIN_PROFILE'!B49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Article 25(4) supplier agreements</t>
        </is>
      </c>
      <c r="B11" s="44">
        <f>'01_SUPPLY_CHAIN_PROFILE'!B50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Article 25(2) initial-provider handoff</t>
        </is>
      </c>
      <c r="B12" s="44">
        <f>'01_SUPPLY_CHAIN_PROFILE'!B51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Open / blocked controls</t>
        </is>
      </c>
      <c r="B13" s="44">
        <f>COUNTIFS('02_CONTROL_MATRIX'!D5:D17,"&lt;&gt;Not applicable*",'02_CONTROL_MATRIX'!I5:I17,"Not started")+COUNTIFS('02_CONTROL_MATRIX'!D5:D17,"&lt;&gt;Not applicable*",'02_CONTROL_MATRIX'!I5:I17,"In progress")+COUNTIFS('02_CONTROL_MATRIX'!D5:D17,"&lt;&gt;Not applicable*",'02_CONTROL_MATRIX'!I5:I17,"Blocked")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Verified controls lacking current evidence</t>
        </is>
      </c>
      <c r="B14" s="44">
        <f>COUNTIFS('02_CONTROL_MATRIX'!D5:D17,"&lt;&gt;Not applicable*",'02_CONTROL_MATRIX'!I5:I17,"Verified",'02_CONTROL_MATRIX'!K5:K17,"&lt;&gt;Current evidence")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Importer items open</t>
        </is>
      </c>
      <c r="B15" s="44">
        <f>'03_IMPORTER_DISTRIBUTOR'!B36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Importer evidence gaps</t>
        </is>
      </c>
      <c r="B16" s="44">
        <f>'03_IMPORTER_DISTRIBUTOR'!B37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Distributor items open</t>
        </is>
      </c>
      <c r="B17" s="44">
        <f>'03_IMPORTER_DISTRIBUTOR'!B38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Distributor evidence gaps</t>
        </is>
      </c>
      <c r="B18" s="44">
        <f>'03_IMPORTER_DISTRIBUTOR'!B39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Provider-transition rows unresolved</t>
        </is>
      </c>
      <c r="B19" s="44">
        <f>COUNTIF('04_VALUE_CHAIN_TRANSITIONS'!H5:H9,"Needs assessment")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Triggered transitions lacking evidence</t>
        </is>
      </c>
      <c r="B20" s="44">
        <f>IF(LEFT('04_VALUE_CHAIN_TRANSITIONS'!H5,13)="Provider role ",IF('04_VALUE_CHAIN_TRANSITIONS'!K5&lt;&gt;"Current evidence",1,0),0)+IF(LEFT('04_VALUE_CHAIN_TRANSITIONS'!H6,13)="Provider role ",IF('04_VALUE_CHAIN_TRANSITIONS'!K6&lt;&gt;"Current evidence",1,0),0)+IF(LEFT('04_VALUE_CHAIN_TRANSITIONS'!H7,13)="Provider role ",IF('04_VALUE_CHAIN_TRANSITIONS'!K7&lt;&gt;"Current evidence",1,0),0)+IF(LEFT('04_VALUE_CHAIN_TRANSITIONS'!H8,20)="Product manufacturer",IF('04_VALUE_CHAIN_TRANSITIONS'!K8&lt;&gt;"Current evidence",1,0),0)+IF(LEFT('04_VALUE_CHAIN_TRANSITIONS'!H9,20)="Product manufacturer",IF('04_VALUE_CHAIN_TRANSITIONS'!K9&lt;&gt;"Current evidence",1,0),0)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Applicable handoff rows incomplete</t>
        </is>
      </c>
      <c r="B21" s="44">
        <f>COUNTIFS('04_VALUE_CHAIN_TRANSITIONS'!C14:C19,"Applicable*",'04_VALUE_CHAIN_TRANSITIONS'!D14:D19,"&lt;&gt;Implemented")-COUNTIFS('04_VALUE_CHAIN_TRANSITIONS'!C14:C19,"Applicable*",'04_VALUE_CHAIN_TRANSITIONS'!D14:D19,"Exception relied upon")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Applicable supplier agreements incomplete</t>
        </is>
      </c>
      <c r="B22" s="44">
        <f>COUNTIFS('04_VALUE_CHAIN_TRANSITIONS'!C14:C19,"Applicable*",'04_VALUE_CHAIN_TRANSITIONS'!D14:D19,"&lt;&gt;Implemented")-COUNTIFS('04_VALUE_CHAIN_TRANSITIONS'!C14:C19,"Applicable*",'04_VALUE_CHAIN_TRANSITIONS'!D14:D19,"Exception relied upon")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Supplier evidence gaps</t>
        </is>
      </c>
      <c r="B23" s="44">
        <f>'05_SUPPLIER_HANDOFF_LOG'!B134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Open / blocked supply-chain events</t>
        </is>
      </c>
      <c r="B24" s="44">
        <f>'05_SUPPLIER_HANDOFF_LOG'!B135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Supply-chain event evidence gaps</t>
        </is>
      </c>
      <c r="B25" s="44">
        <f>'05_SUPPLIER_HANDOFF_LOG'!B136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Expired current evidence</t>
        </is>
      </c>
      <c r="B26" s="44">
        <f>TEXT(COUNTIFS('06_EVIDENCE_REGISTER'!I5:I244,"&lt;"&amp;TODAY(),'06_EVIDENCE_REGISTER'!I5:I244,"&gt;0",'06_EVIDENCE_REGISTER'!K5:K244,"Current"),"0")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OVERALL SUPPLY-CHAIN JUDGMENT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31" customHeight="1" s="70">
      <c r="A29" s="40" t="inlineStr">
        <is>
          <t>Field</t>
        </is>
      </c>
      <c r="B29" s="40" t="inlineStr">
        <is>
          <t>Decision / rationale</t>
        </is>
      </c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Overall supply-chain package state</t>
        </is>
      </c>
      <c r="B30" s="46" t="str"/>
      <c r="C30" s="48" t="inlineStr">
        <is>
          <t>Document role assumptions, product-law limitations, transition/provider decisions, unresolved supplier-access/IP issues and approval reference.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23" customHeight="1" s="70">
      <c r="A32" s="33" t="inlineStr">
        <is>
          <t>READINESS DECISION</t>
        </is>
      </c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9">
        <f>IF(OR(B5="Needs assessment",LEFT(B5,19)="Potentially limited"),"SCOPE / ARTICLE 2 PRODUCT-LAW LIMITATION NOT RESOLVED",IF(OR(B5="Articles 22–25 not applicable under Article 2(2)",B5="High-risk supply-chain route not triggered"),"ARTICLES 22–25 ROUTE NOT TRIGGERED BY CURRENT PROFILE",IF(B13&gt;0,"NOT READY — CONTROL GAPS REMAIN",IF(B14&gt;0,"NOT READY — VERIFIED CONTROLS LACK CURRENT EVIDENCE",IF(OR(B15&gt;0,B16&gt;0,B17&gt;0,B18&gt;0),"NOT READY — IMPORTER / DISTRIBUTOR DUTIES INCOMPLETE",IF(OR(B19&gt;0,B20&gt;0),"NOT READY — PROVIDER-TRANSITION ANALYSIS / EVIDENCE INCOMPLETE",IF(AND(LEFT(B9,13)="NEW PROVIDER T",B21&gt;0),"BLOCK — ARTICLE 25(2) NEW-PROVIDER HANDOFF INCOMPLETE",IF(OR(B22&gt;0,B23&gt;0),"NOT READY — ARTICLE 25(4) SUPPLIER AGREEMENT / EVIDENCE GAPS",IF(OR(B24&gt;0,B25&gt;0),"NOT READY — SUPPLY-CHAIN EVENTS / EVIDENCE REMAIN OPEN",IF(VALUE(B26)&gt;0,"NOT READY — EXPIRED EVIDENCE",IF(OR(B30="Not demonstrated",B30="Needs assessment",B30=""),"NOT READY — OVERALL SUPPLY-CHAIN JUDGMENT INCOMPLETE","READY FOR INDEPENDENT SUPPLY-CHAIN REVIEW")))))))))))</f>
        <v/>
      </c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INDEPENDENT REVIEW / SIGN-OFF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Reviewer name</t>
        </is>
      </c>
      <c r="B39" s="46" t="str"/>
      <c r="C39" s="6" t="inlineStr">
        <is>
          <t>Review date</t>
        </is>
      </c>
      <c r="D39" s="72" t="str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Role / organisation</t>
        </is>
      </c>
      <c r="B40" s="46" t="str"/>
      <c r="C40" s="6" t="inlineStr">
        <is>
          <t>Decision</t>
        </is>
      </c>
      <c r="D40" s="46" t="str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2 / high-risk product-route scope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Importer Article 23 duties reviewed if applicable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Distributor Article 24 duties reviewed if applicable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Article 25(1) provider-transition facts reviewed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Article 25(2) initial-provider handoff / exception reviewed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Article 25(3) product-manufacturer route reviewed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Article 25(4) supplier agreements / GPAI / FOSS boundary reviewed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IP/trade-secret controls and authority cooperation reviewed</t>
        </is>
      </c>
      <c r="B48" s="48" t="str"/>
      <c r="C48" s="1" t="n"/>
      <c r="D48" s="1" t="n"/>
      <c r="E48" s="1" t="n"/>
      <c r="F48" s="1" t="n"/>
      <c r="G48" s="1" t="n"/>
      <c r="H48" s="1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Scope limitations / assumptions</t>
        </is>
      </c>
      <c r="B49" s="48" t="str"/>
      <c r="C49" s="1" t="n"/>
      <c r="D49" s="1" t="n"/>
      <c r="E49" s="1" t="n"/>
      <c r="F49" s="1" t="n"/>
      <c r="G49" s="1" t="n"/>
      <c r="H49" s="1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Reviewer comments</t>
        </is>
      </c>
      <c r="B50" s="48" t="str"/>
      <c r="C50" s="1" t="n"/>
      <c r="D50" s="1" t="n"/>
      <c r="E50" s="1" t="n"/>
      <c r="F50" s="1" t="n"/>
      <c r="G50" s="1" t="n"/>
      <c r="H50" s="1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Approval reference / evidence ID</t>
        </is>
      </c>
      <c r="B51" s="48" t="str"/>
      <c r="C51" s="1" t="n"/>
      <c r="D51" s="1" t="n"/>
      <c r="E51" s="1" t="n"/>
      <c r="F51" s="1" t="n"/>
      <c r="G51" s="1" t="n"/>
      <c r="H51" s="1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mergeCells count="19">
    <mergeCell ref="B49:H49"/>
    <mergeCell ref="A33:H36"/>
    <mergeCell ref="A1:H1"/>
    <mergeCell ref="B51:H51"/>
    <mergeCell ref="B45:H45"/>
    <mergeCell ref="B50:H50"/>
    <mergeCell ref="B41:H41"/>
    <mergeCell ref="B47:H47"/>
    <mergeCell ref="B46:H46"/>
    <mergeCell ref="A3:H3"/>
    <mergeCell ref="A2:H2"/>
    <mergeCell ref="B43:H43"/>
    <mergeCell ref="B48:H48"/>
    <mergeCell ref="B42:H42"/>
    <mergeCell ref="A32:H32"/>
    <mergeCell ref="C30:H30"/>
    <mergeCell ref="A38:H38"/>
    <mergeCell ref="B44:H44"/>
    <mergeCell ref="A28:H28"/>
  </mergeCells>
  <conditionalFormatting sqref="A33:H36">
    <cfRule type="expression" priority="1" dxfId="1">
      <formula>LEFT(A33,5)="BLOCK"</formula>
    </cfRule>
    <cfRule type="expression" priority="2" dxfId="1">
      <formula>LEFT(A33,9)="NOT READY"</formula>
    </cfRule>
    <cfRule type="expression" priority="3" dxfId="0">
      <formula>LEFT(A33,5)="READY"</formula>
    </cfRule>
  </conditionalFormatting>
  <dataValidations count="2">
    <dataValidation sqref="B30" showDropDown="0" showInputMessage="0" showErrorMessage="0" allowBlank="0" type="list">
      <formula1>"Supply-chain package demonstrated for independent review,Demonstrated with conditions,Not demonstrated,Needs assessment"</formula1>
    </dataValidation>
    <dataValidation sqref="D40" showDropDown="0" showInputMessage="0" showErrorMessage="0" allowBlank="0" type="list">
      <formula1>"Confirmed,Confirmed with conditions,Not confirmed,Further legal / product-law / contract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43" customWidth="1" style="70" min="2" max="2"/>
    <col width="47" customWidth="1" style="70" min="3" max="3"/>
    <col width="24" customWidth="1" style="70" min="4" max="4"/>
    <col width="67" customWidth="1" style="70" min="5" max="5"/>
    <col width="74" customWidth="1" style="70" min="6" max="6"/>
  </cols>
  <sheetData>
    <row r="1" ht="35" customHeight="1" s="70">
      <c r="A1" s="15" t="inlineStr">
        <is>
          <t>Supply-Chain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consolidated EU law first. Product-law limitations and 2026 Article 25 amendments are separately visible.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SRC-SUP-01</t>
        </is>
      </c>
      <c r="B5" s="6" t="inlineStr">
        <is>
          <t>Regulation (EU) 2024/1689 — consolidated 27 July 2026</t>
        </is>
      </c>
      <c r="C5" s="6" t="inlineStr">
        <is>
          <t>Arts. 2(2),(13), 16, 22–25, 43, 47, 79, 113</t>
        </is>
      </c>
      <c r="D5" s="16" t="inlineStr">
        <is>
          <t>Binding EU law</t>
        </is>
      </c>
      <c r="E5" s="6" t="inlineStr">
        <is>
          <t>Primary importer/distributor/value-chain/product-scope baseline</t>
        </is>
      </c>
      <c r="F5" s="74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SRC-SUP-02</t>
        </is>
      </c>
      <c r="B6" s="6" t="inlineStr">
        <is>
          <t>Regulation (EU) 2026/1744 — Digital Omnibus on AI</t>
        </is>
      </c>
      <c r="C6" s="6" t="inlineStr">
        <is>
          <t>Article 2(2)/(13); amended Article 25(2)/(4); Article 113 dates</t>
        </is>
      </c>
      <c r="D6" s="16" t="inlineStr">
        <is>
          <t>Binding EU law</t>
        </is>
      </c>
      <c r="E6" s="6" t="inlineStr">
        <is>
          <t>Current product-law limits, Article 25 explicit handoff requirements, AI-model inclusion and application dates</t>
        </is>
      </c>
      <c r="F6" s="74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SRC-SUP-03</t>
        </is>
      </c>
      <c r="B7" s="6" t="inlineStr">
        <is>
          <t>European Commission — AI regulatory framework</t>
        </is>
      </c>
      <c r="C7" s="6" t="inlineStr">
        <is>
          <t>High-risk implementation context</t>
        </is>
      </c>
      <c r="D7" s="16" t="inlineStr">
        <is>
          <t>Commission information</t>
        </is>
      </c>
      <c r="E7" s="6" t="inlineStr">
        <is>
          <t>Implementation/timeline cross-check</t>
        </is>
      </c>
      <c r="F7" s="74" t="inlineStr">
        <is>
          <t>https://digital-strategy.ec.europa.eu/en/policies/regulatory-framework-ai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SRC-SUP-04</t>
        </is>
      </c>
      <c r="B8" s="6" t="inlineStr">
        <is>
          <t>European Commission / AI Act Service Desk — Article 23</t>
        </is>
      </c>
      <c r="C8" s="6" t="inlineStr">
        <is>
          <t>Importer obligations</t>
        </is>
      </c>
      <c r="D8" s="16" t="inlineStr">
        <is>
          <t>Commission explanatory service; official-text link</t>
        </is>
      </c>
      <c r="E8" s="6" t="inlineStr">
        <is>
          <t>Operational importer cross-check</t>
        </is>
      </c>
      <c r="F8" s="74" t="inlineStr">
        <is>
          <t>https://ai-act-service-desk.ec.europa.eu/en/ai-act/article-23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SRC-SUP-05</t>
        </is>
      </c>
      <c r="B9" s="6" t="inlineStr">
        <is>
          <t>European Commission / AI Act Service Desk — Article 24</t>
        </is>
      </c>
      <c r="C9" s="6" t="inlineStr">
        <is>
          <t>Distributor obligations</t>
        </is>
      </c>
      <c r="D9" s="16" t="inlineStr">
        <is>
          <t>Commission explanatory service; official-text link</t>
        </is>
      </c>
      <c r="E9" s="6" t="inlineStr">
        <is>
          <t>Operational distributor cross-check</t>
        </is>
      </c>
      <c r="F9" s="74" t="inlineStr">
        <is>
          <t>https://ai-act-service-desk.ec.europa.eu/en/ai-act/article-24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SRC-SUP-06</t>
        </is>
      </c>
      <c r="B10" s="6" t="inlineStr">
        <is>
          <t>European Commission / AI Act Service Desk — Article 25</t>
        </is>
      </c>
      <c r="C10" s="6" t="inlineStr">
        <is>
          <t>Responsibilities along AI value chain</t>
        </is>
      </c>
      <c r="D10" s="16" t="inlineStr">
        <is>
          <t>Commission explanatory service; official-text link</t>
        </is>
      </c>
      <c r="E10" s="6" t="inlineStr">
        <is>
          <t>Role-transition / product-manufacturer / supplier-agreement cross-check</t>
        </is>
      </c>
      <c r="F10" s="74" t="inlineStr">
        <is>
          <t>https://ai-act-service-desk.ec.europa.eu/en/ai-act/article-25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AI Supply Chain Value Chain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2026-09-06T12:57:28Z</dcterms:created>
  <dcterms:modified xmlns:dcterms="http://purl.org/dc/terms/" xmlns:xsi="http://www.w3.org/2001/XMLSchema-instance" xsi:type="dcterms:W3CDTF">2026-09-06T12:57:28Z</dcterms:modified>
  <cp:lastModifiedBy>AZComply</cp:lastModifiedBy>
</cp:coreProperties>
</file>