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00_README" sheetId="1" state="visible" r:id="rId1"/>
    <sheet xmlns:r="http://schemas.openxmlformats.org/officeDocument/2006/relationships" name="01_SYSTEM_PROFILE" sheetId="2" state="visible" r:id="rId2"/>
    <sheet xmlns:r="http://schemas.openxmlformats.org/officeDocument/2006/relationships" name="02_CONTROL_MATRIX" sheetId="3" state="visible" r:id="rId3"/>
    <sheet xmlns:r="http://schemas.openxmlformats.org/officeDocument/2006/relationships" name="03_ACCURACY_METRICS" sheetId="4" state="visible" r:id="rId4"/>
    <sheet xmlns:r="http://schemas.openxmlformats.org/officeDocument/2006/relationships" name="04_ROBUSTNESS_TESTS" sheetId="5" state="visible" r:id="rId5"/>
    <sheet xmlns:r="http://schemas.openxmlformats.org/officeDocument/2006/relationships" name="05_CYBERSECURITY_TESTS" sheetId="6" state="visible" r:id="rId6"/>
    <sheet xmlns:r="http://schemas.openxmlformats.org/officeDocument/2006/relationships" name="06_EVIDENCE_REGISTER" sheetId="7" state="visible" r:id="rId7"/>
    <sheet xmlns:r="http://schemas.openxmlformats.org/officeDocument/2006/relationships" name="07_DASHBOARD_SIGNOFF" sheetId="8" state="visible" r:id="rId8"/>
    <sheet xmlns:r="http://schemas.openxmlformats.org/officeDocument/2006/relationships" name="08_SOURCE_REGISTER" sheetId="9" state="visible" r:id="rId9"/>
  </sheets>
  <definedNames>
    <definedName name="_xlnm.Print_Area" localSheetId="0">'00_README'!$A$1:$C$41</definedName>
    <definedName name="_xlnm.Print_Area" localSheetId="1">'01_SYSTEM_PROFILE'!$A$1:$D$52</definedName>
    <definedName name="_xlnm._FilterDatabase" localSheetId="2" hidden="1">'02_CONTROL_MATRIX'!$A$4:$M$19</definedName>
    <definedName name="_xlnm.Print_Titles" localSheetId="2">'02_CONTROL_MATRIX'!$4:$4</definedName>
    <definedName name="_xlnm.Print_Area" localSheetId="2">'02_CONTROL_MATRIX'!$A$1:$M$19</definedName>
    <definedName name="_xlnm._FilterDatabase" localSheetId="3" hidden="1">'03_ACCURACY_METRICS'!$A$4:$N$20</definedName>
    <definedName name="_xlnm.Print_Titles" localSheetId="3">'03_ACCURACY_METRICS'!$4:$4</definedName>
    <definedName name="_xlnm.Print_Area" localSheetId="3">'03_ACCURACY_METRICS'!$A$1:$N$20</definedName>
    <definedName name="_xlnm._FilterDatabase" localSheetId="4" hidden="1">'04_ROBUSTNESS_TESTS'!$A$4:$M$22</definedName>
    <definedName name="_xlnm.Print_Titles" localSheetId="4">'04_ROBUSTNESS_TESTS'!$4:$4</definedName>
    <definedName name="_xlnm.Print_Area" localSheetId="4">'04_ROBUSTNESS_TESTS'!$A$1:$M$22</definedName>
    <definedName name="_xlnm._FilterDatabase" localSheetId="5" hidden="1">'05_CYBERSECURITY_TESTS'!$A$4:$M$22</definedName>
    <definedName name="_xlnm.Print_Titles" localSheetId="5">'05_CYBERSECURITY_TESTS'!$4:$4</definedName>
    <definedName name="_xlnm.Print_Area" localSheetId="5">'05_CYBERSECURITY_TESTS'!$A$1:$M$22</definedName>
    <definedName name="_xlnm._FilterDatabase" localSheetId="6" hidden="1">'06_EVIDENCE_REGISTER'!$A$4:$N$184</definedName>
    <definedName name="_xlnm.Print_Titles" localSheetId="6">'06_EVIDENCE_REGISTER'!$4:$4</definedName>
    <definedName name="_xlnm.Print_Area" localSheetId="6">'06_EVIDENCE_REGISTER'!$A$1:$N$184</definedName>
    <definedName name="_xlnm.Print_Area" localSheetId="7">'07_DASHBOARD_SIGNOFF'!$A$1:$C$44</definedName>
    <definedName name="_xlnm._FilterDatabase" localSheetId="8" hidden="1">'08_SOURCE_REGISTER'!$A$4:$F$10</definedName>
    <definedName name="_xlnm.Print_Titles" localSheetId="8">'08_SOURCE_REGISTER'!$4:$4</definedName>
    <definedName name="_xlnm.Print_Area" localSheetId="8">'08_SOURCE_REGISTER'!$A$1:$F$10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rlito"/>
      <sz val="11"/>
    </font>
    <font>
      <name val="Aptos"/>
      <color rgb="FF172033"/>
      <sz val="10"/>
    </font>
    <font>
      <name val="Aptos"/>
      <b val="1"/>
      <color rgb="FFFFFFFF"/>
      <sz val="20"/>
    </font>
    <font>
      <name val="Aptos"/>
      <i val="1"/>
      <color rgb="FF0B1F3A"/>
      <sz val="10"/>
    </font>
    <font>
      <name val="Aptos"/>
      <b val="1"/>
      <color rgb="FF0B1F3A"/>
      <sz val="12"/>
    </font>
    <font>
      <name val="Aptos"/>
      <b val="1"/>
      <color rgb="FFFFFFFF"/>
      <sz val="11"/>
    </font>
    <font>
      <name val="Aptos"/>
      <b val="1"/>
      <color rgb="FF0B1F3A"/>
      <sz val="10"/>
    </font>
    <font>
      <name val="Aptos"/>
      <b val="1"/>
      <color rgb="FFFFFFFF"/>
      <sz val="10"/>
    </font>
    <font>
      <name val="Aptos"/>
      <b val="1"/>
      <color rgb="FF0B1F3A"/>
      <sz val="16"/>
    </font>
    <font>
      <name val="Calibri"/>
      <family val="2"/>
      <color theme="10"/>
      <sz val="12"/>
      <scheme val="minor"/>
    </font>
  </fonts>
  <fills count="11">
    <fill>
      <patternFill/>
    </fill>
    <fill>
      <patternFill patternType="gray125"/>
    </fill>
    <fill>
      <patternFill patternType="solid">
        <fgColor rgb="FF0B1F3A"/>
      </patternFill>
    </fill>
    <fill>
      <patternFill patternType="solid">
        <fgColor rgb="FFEAF1FF"/>
      </patternFill>
    </fill>
    <fill>
      <patternFill patternType="solid">
        <fgColor rgb="FFF5F8FF"/>
      </patternFill>
    </fill>
    <fill>
      <patternFill patternType="solid">
        <fgColor rgb="FF1F5EFF"/>
      </patternFill>
    </fill>
    <fill>
      <patternFill patternType="solid">
        <fgColor rgb="FFF3F4F6"/>
      </patternFill>
    </fill>
    <fill>
      <patternFill patternType="solid">
        <fgColor rgb="FFFFF2CC"/>
      </patternFill>
    </fill>
    <fill>
      <patternFill patternType="solid">
        <fgColor rgb="FFFCE8E6"/>
      </patternFill>
    </fill>
    <fill>
      <patternFill patternType="solid">
        <fgColor rgb="FFE7F4EA"/>
      </patternFill>
    </fill>
    <fill>
      <patternFill patternType="solid">
        <fgColor rgb="FF0B1F3A"/>
      </patternFill>
    </fill>
  </fills>
  <borders count="3">
    <border/>
    <border/>
    <border>
      <left/>
      <right/>
      <top/>
      <bottom/>
      <diagonal/>
    </border>
  </borders>
  <cellStyleXfs count="2">
    <xf numFmtId="0" fontId="0" fillId="0" borderId="1"/>
    <xf numFmtId="0" fontId="9" fillId="0" borderId="2"/>
  </cellStyleXfs>
  <cellXfs count="75">
    <xf numFmtId="0" fontId="0" fillId="0" borderId="0" pivotButton="0" quotePrefix="0" xfId="0"/>
    <xf numFmtId="0" fontId="0" fillId="0" borderId="1" pivotButton="0" quotePrefix="0" xfId="0"/>
    <xf numFmtId="0" fontId="1" fillId="0" borderId="0" pivotButton="0" quotePrefix="0" xfId="0"/>
    <xf numFmtId="0" fontId="1" fillId="0" borderId="1" pivotButton="0" quotePrefix="0" xfId="0"/>
    <xf numFmtId="0" fontId="1" fillId="0" borderId="0" applyAlignment="1" pivotButton="0" quotePrefix="0" xfId="0">
      <alignment vertical="top"/>
    </xf>
    <xf numFmtId="0" fontId="1" fillId="0" borderId="1" applyAlignment="1" pivotButton="0" quotePrefix="0" xfId="0">
      <alignment vertical="top"/>
    </xf>
    <xf numFmtId="0" fontId="1" fillId="0" borderId="0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2" fillId="2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2" fillId="2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left" vertical="center" wrapText="1"/>
    </xf>
    <xf numFmtId="0" fontId="1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center" wrapText="1"/>
    </xf>
    <xf numFmtId="0" fontId="1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center" wrapText="1"/>
    </xf>
    <xf numFmtId="0" fontId="1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center" wrapText="1"/>
    </xf>
    <xf numFmtId="0" fontId="1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center" wrapText="1"/>
    </xf>
    <xf numFmtId="0" fontId="1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center" wrapText="1"/>
    </xf>
    <xf numFmtId="0" fontId="1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center" wrapText="1"/>
    </xf>
    <xf numFmtId="0" fontId="1" fillId="6" borderId="0" applyAlignment="1" pivotButton="0" quotePrefix="0" xfId="0">
      <alignment vertical="top" wrapText="1"/>
    </xf>
    <xf numFmtId="0" fontId="6" fillId="6" borderId="0" applyAlignment="1" pivotButton="0" quotePrefix="0" xfId="0">
      <alignment vertical="top" wrapText="1"/>
    </xf>
    <xf numFmtId="0" fontId="1" fillId="6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7" fillId="2" borderId="0" applyAlignment="1" pivotButton="0" quotePrefix="0" xfId="0">
      <alignment vertical="top" wrapText="1"/>
    </xf>
    <xf numFmtId="0" fontId="7" fillId="2" borderId="0" applyAlignment="1" pivotButton="0" quotePrefix="0" xfId="0">
      <alignment horizontal="center" vertical="top" wrapText="1"/>
    </xf>
    <xf numFmtId="0" fontId="7" fillId="2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 wrapText="1"/>
    </xf>
    <xf numFmtId="0" fontId="7" fillId="2" borderId="1" applyAlignment="1" pivotButton="0" quotePrefix="0" xfId="0">
      <alignment horizontal="center" vertical="top" wrapText="1"/>
    </xf>
    <xf numFmtId="0" fontId="7" fillId="2" borderId="1" applyAlignment="1" pivotButton="0" quotePrefix="0" xfId="0">
      <alignment horizontal="center" vertical="center" wrapText="1"/>
    </xf>
    <xf numFmtId="0" fontId="6" fillId="3" borderId="0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1" fillId="7" borderId="0" applyAlignment="1" pivotButton="0" quotePrefix="0" xfId="0">
      <alignment vertical="top" wrapText="1"/>
    </xf>
    <xf numFmtId="0" fontId="6" fillId="7" borderId="0" applyAlignment="1" pivotButton="0" quotePrefix="0" xfId="0">
      <alignment vertical="top" wrapText="1"/>
    </xf>
    <xf numFmtId="0" fontId="1" fillId="7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1" fillId="8" borderId="0" applyAlignment="1" pivotButton="0" quotePrefix="0" xfId="0">
      <alignment vertical="top" wrapText="1"/>
    </xf>
    <xf numFmtId="0" fontId="6" fillId="8" borderId="0" applyAlignment="1" pivotButton="0" quotePrefix="0" xfId="0">
      <alignment vertical="top" wrapText="1"/>
    </xf>
    <xf numFmtId="0" fontId="1" fillId="8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1" fillId="9" borderId="0" applyAlignment="1" pivotButton="0" quotePrefix="0" xfId="0">
      <alignment vertical="top" wrapText="1"/>
    </xf>
    <xf numFmtId="0" fontId="6" fillId="9" borderId="0" applyAlignment="1" pivotButton="0" quotePrefix="0" xfId="0">
      <alignment vertical="top" wrapText="1"/>
    </xf>
    <xf numFmtId="0" fontId="1" fillId="9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4" fontId="1" fillId="7" borderId="0" applyAlignment="1" pivotButton="0" quotePrefix="0" xfId="0">
      <alignment vertical="top" wrapText="1"/>
    </xf>
    <xf numFmtId="164" fontId="1" fillId="7" borderId="1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164" fontId="6" fillId="3" borderId="1" applyAlignment="1" pivotButton="0" quotePrefix="0" xfId="0">
      <alignment vertical="top" wrapText="1"/>
    </xf>
    <xf numFmtId="0" fontId="8" fillId="3" borderId="0" applyAlignment="1" pivotButton="0" quotePrefix="0" xfId="0">
      <alignment vertical="top" wrapText="1"/>
    </xf>
    <xf numFmtId="0" fontId="8" fillId="3" borderId="0" applyAlignment="1" pivotButton="0" quotePrefix="0" xfId="0">
      <alignment horizontal="center" vertical="top" wrapText="1"/>
    </xf>
    <xf numFmtId="0" fontId="8" fillId="3" borderId="0" applyAlignment="1" pivotButton="0" quotePrefix="0" xfId="0">
      <alignment horizontal="center" vertical="center" wrapText="1"/>
    </xf>
    <xf numFmtId="0" fontId="8" fillId="3" borderId="1" applyAlignment="1" pivotButton="0" quotePrefix="0" xfId="0">
      <alignment vertical="top" wrapText="1"/>
    </xf>
    <xf numFmtId="0" fontId="8" fillId="3" borderId="1" applyAlignment="1" pivotButton="0" quotePrefix="0" xfId="0">
      <alignment horizontal="center" vertical="top" wrapText="1"/>
    </xf>
    <xf numFmtId="0" fontId="8" fillId="3" borderId="1" applyAlignment="1" pivotButton="0" quotePrefix="0" xfId="0">
      <alignment horizontal="center" vertical="center" wrapText="1"/>
    </xf>
    <xf numFmtId="0" fontId="0" fillId="0" borderId="0" pivotButton="0" quotePrefix="0" xfId="0"/>
    <xf numFmtId="0" fontId="7" fillId="10" borderId="0" applyAlignment="1" pivotButton="0" quotePrefix="0" xfId="0">
      <alignment horizontal="center" vertical="center" wrapText="1"/>
    </xf>
    <xf numFmtId="164" fontId="1" fillId="7" borderId="0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0" fontId="9" fillId="0" borderId="2" pivotButton="0" quotePrefix="0" xfId="1"/>
  </cellXfs>
  <cellStyles count="2">
    <cellStyle name="Normal" xfId="0"/>
    <cellStyle name="Hyperlink" xfId="1" builtinId="8" hidden="0"/>
  </cellStyles>
  <dxfs count="18"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9.xml.rels><Relationships xmlns="http://schemas.openxmlformats.org/package/2006/relationships"><Relationship Type="http://schemas.openxmlformats.org/officeDocument/2006/relationships/hyperlink" Target="https://eur-lex.europa.eu/eli/reg/2024/1689/2026-07-27/eng" TargetMode="External" Id="rId1"/><Relationship Type="http://schemas.openxmlformats.org/officeDocument/2006/relationships/hyperlink" Target="https://eur-lex.europa.eu/eli/reg/2026/1744/oj/eng" TargetMode="External" Id="rId2"/><Relationship Type="http://schemas.openxmlformats.org/officeDocument/2006/relationships/hyperlink" Target="https://digital-strategy.ec.europa.eu/en/policies/ai-act-standardisation" TargetMode="External" Id="rId3"/><Relationship Type="http://schemas.openxmlformats.org/officeDocument/2006/relationships/hyperlink" Target="https://digital-strategy.ec.europa.eu/en/faqs/understanding-standardisation-ai-act" TargetMode="External" Id="rId4"/><Relationship Type="http://schemas.openxmlformats.org/officeDocument/2006/relationships/hyperlink" Target="https://digital-strategy.ec.europa.eu/en/policies/regulatory-framework-ai" TargetMode="External" Id="rId5"/><Relationship Type="http://schemas.openxmlformats.org/officeDocument/2006/relationships/hyperlink" Target="https://www.iso.org/standard/27001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260"/>
  <sheetViews>
    <sheetView showGridLines="0" workbookViewId="0">
      <selection activeCell="A1" sqref="A1"/>
    </sheetView>
  </sheetViews>
  <sheetFormatPr baseColWidth="8" defaultRowHeight="15"/>
  <cols>
    <col width="20" customWidth="1" style="70" min="1" max="1"/>
    <col width="22" customWidth="1" style="70" min="2" max="2"/>
    <col width="22" customWidth="1" style="70" min="3" max="3"/>
    <col width="22" customWidth="1" style="70" min="4" max="4"/>
    <col width="22" customWidth="1" style="70" min="5" max="5"/>
    <col width="22" customWidth="1" style="70" min="6" max="6"/>
    <col width="22" customWidth="1" style="70" min="7" max="7"/>
    <col width="22" customWidth="1" style="70" min="8" max="8"/>
  </cols>
  <sheetData>
    <row r="1" ht="35" customHeight="1" s="70">
      <c r="A1" s="15" t="inlineStr">
        <is>
          <t>AZComply — Accuracy, Robustness &amp; Cybersecurity Control Workbook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EU AI Act • Article 15(1)–(5) • Article 13(3)(b)(ii) instructions • Article 9 risk integration • Article 72 lifecycle feedback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27" t="inlineStr">
        <is>
          <t>PURPOSE
Turn Article 15 into an evidence-led engineering assurance dossier: scope → accuracy metrics → robustness/resilience → AI-specific cybersecurity → lifecycle consistency → instructions for use → evidence → independent review.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>
      <c r="A4" s="1" t="n"/>
      <c r="H4" s="1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 ht="23" customHeight="1" s="70">
      <c r="A7" s="33" t="inlineStr">
        <is>
          <t>WHAT THIS WORKBOOK DOES — AND DOES NOT DO</t>
        </is>
      </c>
      <c r="B7" s="1" t="n"/>
      <c r="C7" s="1" t="n"/>
      <c r="D7" s="1" t="n"/>
      <c r="E7" s="1" t="n"/>
      <c r="F7" s="1" t="n"/>
      <c r="G7" s="1" t="n"/>
      <c r="H7" s="1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35" t="inlineStr">
        <is>
          <t>Designed for</t>
        </is>
      </c>
      <c r="B8" s="7" t="inlineStr">
        <is>
          <t>Providers of high-risk AI systems. One high-risk system / materially distinct release or configuration per workbook.</t>
        </is>
      </c>
      <c r="C8" s="1" t="n"/>
      <c r="D8" s="1" t="n"/>
      <c r="E8" s="1" t="n"/>
      <c r="F8" s="1" t="n"/>
      <c r="G8" s="1" t="n"/>
      <c r="H8" s="1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35" t="inlineStr">
        <is>
          <t>It does</t>
        </is>
      </c>
      <c r="B9" s="7" t="inlineStr">
        <is>
          <t>Operationalise the five current Article 15 paragraphs, distinguish accuracy, robustness and cybersecurity tests, connect expected performance to Article 13 instructions, and gate review readiness on current evidence.</t>
        </is>
      </c>
      <c r="C9" s="1" t="n"/>
      <c r="D9" s="1" t="n"/>
      <c r="E9" s="1" t="n"/>
      <c r="F9" s="1" t="n"/>
      <c r="G9" s="1" t="n"/>
      <c r="H9" s="1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35" t="inlineStr">
        <is>
          <t>It does not</t>
        </is>
      </c>
      <c r="B10" s="7" t="inlineStr">
        <is>
          <t>Impose universal accuracy/precision/recall thresholds, treat every cybersecurity framework as binding AI Act law, certify full AI Act compliance, or replace Article 9 risk management / Article 72 monitoring.</t>
        </is>
      </c>
      <c r="C10" s="1" t="n"/>
      <c r="D10" s="1" t="n"/>
      <c r="E10" s="1" t="n"/>
      <c r="F10" s="1" t="n"/>
      <c r="G10" s="1" t="n"/>
      <c r="H10" s="1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35" t="inlineStr">
        <is>
          <t>Critical principle</t>
        </is>
      </c>
      <c r="B11" s="7" t="inlineStr">
        <is>
          <t>An 'appropriate level' is system- and risk-dependent. The provider must define, justify, test, communicate and maintain the selected accuracy/robustness/cybersecurity levels across the lifecycle.</t>
        </is>
      </c>
      <c r="C11" s="1" t="n"/>
      <c r="D11" s="1" t="n"/>
      <c r="E11" s="1" t="n"/>
      <c r="F11" s="1" t="n"/>
      <c r="G11" s="1" t="n"/>
      <c r="H11" s="1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 ht="23" customHeight="1" s="70">
      <c r="A13" s="33" t="inlineStr">
        <is>
          <t>CURRENT ARTICLE 15 STRUCTURE</t>
        </is>
      </c>
      <c r="B13" s="1" t="n"/>
      <c r="C13" s="1" t="n"/>
      <c r="D13" s="1" t="n"/>
      <c r="E13" s="1" t="n"/>
      <c r="F13" s="1" t="n"/>
      <c r="G13" s="1" t="n"/>
      <c r="H13" s="1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 ht="31" customHeight="1" s="70">
      <c r="A14" s="40" t="inlineStr">
        <is>
          <t>Provision</t>
        </is>
      </c>
      <c r="B14" s="40" t="inlineStr">
        <is>
          <t>Current legal requirement</t>
        </is>
      </c>
      <c r="C14" s="40" t="inlineStr">
        <is>
          <t>Workbook treatment</t>
        </is>
      </c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15(1)</t>
        </is>
      </c>
      <c r="B15" s="44" t="inlineStr">
        <is>
          <t>Design/develop high-risk AI for an appropriate level of accuracy, robustness and cybersecurity and consistent lifecycle performance</t>
        </is>
      </c>
      <c r="C15" s="6" t="inlineStr">
        <is>
          <t>Core control + separate accuracy / robustness / cyber test registers.</t>
        </is>
      </c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15(2)</t>
        </is>
      </c>
      <c r="B16" s="44" t="inlineStr">
        <is>
          <t>Commission encourages development of benchmarks and measurement methodologies</t>
        </is>
      </c>
      <c r="C16" s="6" t="inlineStr">
        <is>
          <t>Shown as methodology/standards interface — not mislabelled as a provider obligation.</t>
        </is>
      </c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15(3)</t>
        </is>
      </c>
      <c r="B17" s="44" t="inlineStr">
        <is>
          <t>Declare accuracy levels and relevant accuracy metrics in accompanying instructions for use</t>
        </is>
      </c>
      <c r="C17" s="6" t="inlineStr">
        <is>
          <t>Accuracy register includes instructions-disclosure gate; Article 13 interface.</t>
        </is>
      </c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15(4)</t>
        </is>
      </c>
      <c r="B18" s="44" t="inlineStr">
        <is>
          <t>Resilience to errors/faults/inconsistencies; technical/organisational measures; redundancy/fail-safe may be used; adaptive systems must address biased feedback loops</t>
        </is>
      </c>
      <c r="C18" s="6" t="inlineStr">
        <is>
          <t>Dedicated robustness/resilience test register.</t>
        </is>
      </c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15(5)</t>
        </is>
      </c>
      <c r="B19" s="44" t="inlineStr">
        <is>
          <t>Resilience to unauthorised third-party attempts; cybersecurity solutions appropriate to circumstances/risks; where appropriate prevent/detect/respond/resolve/control AI-specific attacks</t>
        </is>
      </c>
      <c r="C19" s="6" t="inlineStr">
        <is>
          <t>Dedicated cybersecurity test register including poisoning, evasion, confidentiality and model flaws.</t>
        </is>
      </c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 ht="23" customHeight="1" s="70">
      <c r="A21" s="33" t="inlineStr">
        <is>
          <t>APPLICATION TIMELINE &amp; STANDARDS</t>
        </is>
      </c>
      <c r="B21" s="1" t="n"/>
      <c r="C21" s="1" t="n"/>
      <c r="D21" s="1" t="n"/>
      <c r="E21" s="1" t="n"/>
      <c r="F21" s="1" t="n"/>
      <c r="G21" s="1" t="n"/>
      <c r="H21" s="1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 ht="31" customHeight="1" s="70">
      <c r="A22" s="40" t="inlineStr">
        <is>
          <t>Item</t>
        </is>
      </c>
      <c r="B22" s="40" t="inlineStr">
        <is>
          <t>Current status</t>
        </is>
      </c>
      <c r="C22" s="40" t="inlineStr">
        <is>
          <t>Workbook treatment</t>
        </is>
      </c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Annex III high-risk systems</t>
        </is>
      </c>
      <c r="B23" s="47" t="inlineStr">
        <is>
          <t>Chapter III Sections 1–3 apply 2 December 2027</t>
        </is>
      </c>
      <c r="C23" s="6" t="inlineStr">
        <is>
          <t>Use now for readiness; binding Article 15 date is calculated from route.</t>
        </is>
      </c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Annex I product high-risk systems</t>
        </is>
      </c>
      <c r="B24" s="47" t="inlineStr">
        <is>
          <t>Chapter III Sections 1–3 apply 2 August 2028</t>
        </is>
      </c>
      <c r="C24" s="6" t="inlineStr">
        <is>
          <t>Use now for readiness; product-law interfaces may add cybersecurity/accuracy requirements.</t>
        </is>
      </c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Harmonised standards</t>
        </is>
      </c>
      <c r="B25" s="47" t="inlineStr">
        <is>
          <t>Commission/CEN-CENELEC work continues for accuracy, robustness and cybersecurity</t>
        </is>
      </c>
      <c r="C25" s="6" t="inlineStr">
        <is>
          <t>Standards are voluntary; presumption of conformity arises only after OJ reference under Article 40.</t>
        </is>
      </c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 ht="23" customHeight="1" s="70">
      <c r="A27" s="33" t="inlineStr">
        <is>
          <t>8-STEP OPERATING PLAN</t>
        </is>
      </c>
      <c r="B27" s="1" t="n"/>
      <c r="C27" s="1" t="n"/>
      <c r="D27" s="1" t="n"/>
      <c r="E27" s="1" t="n"/>
      <c r="F27" s="1" t="n"/>
      <c r="G27" s="1" t="n"/>
      <c r="H27" s="1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39" t="inlineStr">
        <is>
          <t>1</t>
        </is>
      </c>
      <c r="B28" s="44" t="inlineStr">
        <is>
          <t>Profile</t>
        </is>
      </c>
      <c r="C28" s="7" t="inlineStr">
        <is>
          <t>Enter provider/high-risk route, performance, resilience, adaptive-learning and cyber-threat facts in 01_SYSTEM_PROFILE.</t>
        </is>
      </c>
      <c r="D28" s="1" t="n"/>
      <c r="E28" s="1" t="n"/>
      <c r="F28" s="1" t="n"/>
      <c r="G28" s="1" t="n"/>
      <c r="H28" s="1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39" t="inlineStr">
        <is>
          <t>2</t>
        </is>
      </c>
      <c r="B29" s="44" t="inlineStr">
        <is>
          <t>Resolve scope</t>
        </is>
      </c>
      <c r="C29" s="7" t="inlineStr">
        <is>
          <t>Review Article 15, Article 13 instructions, adaptive feedback-loop and AI-specific cyber routes.</t>
        </is>
      </c>
      <c r="D29" s="1" t="n"/>
      <c r="E29" s="1" t="n"/>
      <c r="F29" s="1" t="n"/>
      <c r="G29" s="1" t="n"/>
      <c r="H29" s="1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39" t="inlineStr">
        <is>
          <t>3</t>
        </is>
      </c>
      <c r="B30" s="44" t="inlineStr">
        <is>
          <t>Assign controls</t>
        </is>
      </c>
      <c r="C30" s="7" t="inlineStr">
        <is>
          <t>Complete 02_CONTROL_MATRIX with owners, status, evidence and remediation.</t>
        </is>
      </c>
      <c r="D30" s="1" t="n"/>
      <c r="E30" s="1" t="n"/>
      <c r="F30" s="1" t="n"/>
      <c r="G30" s="1" t="n"/>
      <c r="H30" s="1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39" t="inlineStr">
        <is>
          <t>4</t>
        </is>
      </c>
      <c r="B31" s="44" t="inlineStr">
        <is>
          <t>Define &amp; test accuracy</t>
        </is>
      </c>
      <c r="C31" s="7" t="inlineStr">
        <is>
          <t>Use 03_ACCURACY_METRICS to define system-specific expected levels, methods, results and instruction disclosures.</t>
        </is>
      </c>
      <c r="D31" s="1" t="n"/>
      <c r="E31" s="1" t="n"/>
      <c r="F31" s="1" t="n"/>
      <c r="G31" s="1" t="n"/>
      <c r="H31" s="1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39" t="inlineStr">
        <is>
          <t>5</t>
        </is>
      </c>
      <c r="B32" s="44" t="inlineStr">
        <is>
          <t>Test robustness</t>
        </is>
      </c>
      <c r="C32" s="7" t="inlineStr">
        <is>
          <t>Use 04_ROBUSTNESS_TESTS for errors, environmental inconsistencies, interactions, fail-safe/redundancy and feedback-loop controls.</t>
        </is>
      </c>
      <c r="D32" s="1" t="n"/>
      <c r="E32" s="1" t="n"/>
      <c r="F32" s="1" t="n"/>
      <c r="G32" s="1" t="n"/>
      <c r="H32" s="1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39" t="inlineStr">
        <is>
          <t>6</t>
        </is>
      </c>
      <c r="B33" s="44" t="inlineStr">
        <is>
          <t>Test cybersecurity</t>
        </is>
      </c>
      <c r="C33" s="7" t="inlineStr">
        <is>
          <t>Use 05_CYBERSECURITY_TESTS for unauthorised alteration and AI-specific attacks, with prevention/detection/response/recovery evidence.</t>
        </is>
      </c>
      <c r="D33" s="1" t="n"/>
      <c r="E33" s="1" t="n"/>
      <c r="F33" s="1" t="n"/>
      <c r="G33" s="1" t="n"/>
      <c r="H33" s="1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39" t="inlineStr">
        <is>
          <t>7</t>
        </is>
      </c>
      <c r="B34" s="44" t="inlineStr">
        <is>
          <t>Evidence</t>
        </is>
      </c>
      <c r="C34" s="7" t="inlineStr">
        <is>
          <t>Register exact evidence IDs in 06_EVIDENCE_REGISTER; current correctly-linked evidence drives readiness.</t>
        </is>
      </c>
      <c r="D34" s="1" t="n"/>
      <c r="E34" s="1" t="n"/>
      <c r="F34" s="1" t="n"/>
      <c r="G34" s="1" t="n"/>
      <c r="H34" s="1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39" t="inlineStr">
        <is>
          <t>8</t>
        </is>
      </c>
      <c r="B35" s="44" t="inlineStr">
        <is>
          <t>Independent review</t>
        </is>
      </c>
      <c r="C35" s="7" t="inlineStr">
        <is>
          <t>Use 07_DASHBOARD_SIGNOFF. Maximum state is READY FOR INDEPENDENT ARS REVIEW, never automatic 'compliant'.</t>
        </is>
      </c>
      <c r="D35" s="1" t="n"/>
      <c r="E35" s="1" t="n"/>
      <c r="F35" s="1" t="n"/>
      <c r="G35" s="1" t="n"/>
      <c r="H35" s="1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 ht="23" customHeight="1" s="70">
      <c r="A37" s="33" t="inlineStr">
        <is>
          <t>INPUT / OUTPUT CONVENTION</t>
        </is>
      </c>
      <c r="B37" s="1" t="n"/>
      <c r="C37" s="1" t="n"/>
      <c r="D37" s="1" t="n"/>
      <c r="E37" s="1" t="n"/>
      <c r="F37" s="1" t="n"/>
      <c r="G37" s="1" t="n"/>
      <c r="H37" s="1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47" t="inlineStr">
        <is>
          <t>Yellow</t>
        </is>
      </c>
      <c r="B38" s="7" t="inlineStr">
        <is>
          <t>User fact, metric/threshold, test result, owner, evidence pointer or reviewer input</t>
        </is>
      </c>
      <c r="C38" s="1" t="n"/>
      <c r="D38" s="1" t="n"/>
      <c r="E38" s="1" t="n"/>
      <c r="F38" s="1" t="n"/>
      <c r="G38" s="1" t="n"/>
      <c r="H38" s="1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44" t="inlineStr">
        <is>
          <t>Blue</t>
        </is>
      </c>
      <c r="B39" s="7" t="inlineStr">
        <is>
          <t>Calculated / reference result</t>
        </is>
      </c>
      <c r="C39" s="1" t="n"/>
      <c r="D39" s="1" t="n"/>
      <c r="E39" s="1" t="n"/>
      <c r="F39" s="1" t="n"/>
      <c r="G39" s="1" t="n"/>
      <c r="H39" s="1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51" t="inlineStr">
        <is>
          <t>Red</t>
        </is>
      </c>
      <c r="B40" s="7" t="inlineStr">
        <is>
          <t>Failed/inconclusive test, unresolved scope or missing/stale evidence</t>
        </is>
      </c>
      <c r="C40" s="1" t="n"/>
      <c r="D40" s="1" t="n"/>
      <c r="E40" s="1" t="n"/>
      <c r="F40" s="1" t="n"/>
      <c r="G40" s="1" t="n"/>
      <c r="H40" s="1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55" t="inlineStr">
        <is>
          <t>Green</t>
        </is>
      </c>
      <c r="B41" s="7" t="inlineStr">
        <is>
          <t>Passed/current/review-ready state</t>
        </is>
      </c>
      <c r="C41" s="1" t="n"/>
      <c r="D41" s="1" t="n"/>
      <c r="E41" s="1" t="n"/>
      <c r="F41" s="1" t="n"/>
      <c r="G41" s="1" t="n"/>
      <c r="H41" s="1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</sheetData>
  <mergeCells count="24">
    <mergeCell ref="B40:H40"/>
    <mergeCell ref="B9:H9"/>
    <mergeCell ref="C31:H31"/>
    <mergeCell ref="A1:H1"/>
    <mergeCell ref="B41:H41"/>
    <mergeCell ref="A7:H7"/>
    <mergeCell ref="A37:H37"/>
    <mergeCell ref="A27:H27"/>
    <mergeCell ref="C32:H32"/>
    <mergeCell ref="A21:H21"/>
    <mergeCell ref="C28:H28"/>
    <mergeCell ref="A3:H5"/>
    <mergeCell ref="A2:H2"/>
    <mergeCell ref="B39:H39"/>
    <mergeCell ref="B11:H11"/>
    <mergeCell ref="C34:H34"/>
    <mergeCell ref="C30:H30"/>
    <mergeCell ref="C33:H33"/>
    <mergeCell ref="B8:H8"/>
    <mergeCell ref="B38:H38"/>
    <mergeCell ref="A13:H13"/>
    <mergeCell ref="C35:H35"/>
    <mergeCell ref="B10:H10"/>
    <mergeCell ref="C29:H29"/>
  </mergeCells>
  <pageMargins left="0.25" right="0.25" top="0.5" bottom="0.5" header="0.3" footer="0.3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260"/>
  <sheetViews>
    <sheetView showGridLines="0" workbookViewId="0">
      <selection activeCell="A1" sqref="A1"/>
    </sheetView>
  </sheetViews>
  <sheetFormatPr baseColWidth="8" defaultRowHeight="15"/>
  <cols>
    <col width="13" customWidth="1" style="70" min="1" max="1"/>
    <col width="45" customWidth="1" style="70" min="2" max="2"/>
    <col width="23" customWidth="1" style="70" min="3" max="3"/>
    <col width="43" customWidth="1" style="70" min="4" max="4"/>
    <col width="18" customWidth="1" style="70" min="5" max="5"/>
    <col width="18" customWidth="1" style="70" min="6" max="6"/>
    <col width="18" customWidth="1" style="70" min="7" max="7"/>
    <col width="18" customWidth="1" style="70" min="8" max="8"/>
  </cols>
  <sheetData>
    <row r="1" ht="35" customHeight="1" s="70">
      <c r="A1" s="15" t="inlineStr">
        <is>
          <t>System &amp; Article 15 ARS Profile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Enter provider/high-risk, accuracy, robustness, adaptive-learning and cybersecurity facts. Blue outputs drive controls and dashboard.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0">
      <c r="A3" s="33" t="inlineStr">
        <is>
          <t>SYSTEM / ASSESSMENT IDENTITY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Field</t>
        </is>
      </c>
      <c r="B4" s="40" t="inlineStr">
        <is>
          <t>Value</t>
        </is>
      </c>
      <c r="C4" s="40" t="inlineStr">
        <is>
          <t>Notes / evidence pointer</t>
        </is>
      </c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58" t="inlineStr">
        <is>
          <t>Provider organisation</t>
        </is>
      </c>
      <c r="B5" s="46" t="str"/>
      <c r="C5" s="46" t="str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58" t="inlineStr">
        <is>
          <t>AI system name</t>
        </is>
      </c>
      <c r="B6" s="46" t="str"/>
      <c r="C6" s="46" t="str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58" t="inlineStr">
        <is>
          <t>Stable system ID</t>
        </is>
      </c>
      <c r="B7" s="46" t="str"/>
      <c r="C7" s="46" t="str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58" t="inlineStr">
        <is>
          <t>Version / release</t>
        </is>
      </c>
      <c r="B8" s="46" t="str"/>
      <c r="C8" s="46" t="str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58" t="inlineStr">
        <is>
          <t>Intended purpose</t>
        </is>
      </c>
      <c r="B9" s="46" t="str"/>
      <c r="C9" s="46" t="str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58" t="inlineStr">
        <is>
          <t>Deployment / operating environment</t>
        </is>
      </c>
      <c r="B10" s="46" t="str"/>
      <c r="C10" s="46" t="str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58" t="inlineStr">
        <is>
          <t>High-risk route</t>
        </is>
      </c>
      <c r="B11" s="46" t="str"/>
      <c r="C11" s="46" t="str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58" t="inlineStr">
        <is>
          <t>Primary ARS owner</t>
        </is>
      </c>
      <c r="B12" s="46" t="str"/>
      <c r="C12" s="46" t="str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58" t="inlineStr">
        <is>
          <t>Assessment date</t>
        </is>
      </c>
      <c r="B13" s="72" t="str"/>
      <c r="C13" s="46" t="str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 ht="23" customHeight="1" s="70">
      <c r="A15" s="33" t="inlineStr">
        <is>
          <t>ARTICLE 15 FACTS</t>
        </is>
      </c>
      <c r="B15" s="1" t="n"/>
      <c r="C15" s="1" t="n"/>
      <c r="D15" s="1" t="n"/>
      <c r="E15" s="1" t="n"/>
      <c r="F15" s="1" t="n"/>
      <c r="G15" s="1" t="n"/>
      <c r="H15" s="1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 ht="31" customHeight="1" s="70">
      <c r="A16" s="40" t="inlineStr">
        <is>
          <t>ID</t>
        </is>
      </c>
      <c r="B16" s="40" t="inlineStr">
        <is>
          <t>Question</t>
        </is>
      </c>
      <c r="C16" s="40" t="inlineStr">
        <is>
          <t>Answer</t>
        </is>
      </c>
      <c r="D16" s="40" t="inlineStr">
        <is>
          <t>Why it matters</t>
        </is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S-01</t>
        </is>
      </c>
      <c r="B17" s="6" t="inlineStr">
        <is>
          <t>Are you acting as provider of the AI system?</t>
        </is>
      </c>
      <c r="C17" s="46" t="str"/>
      <c r="D17" s="6" t="inlineStr">
        <is>
          <t>Article 15 provider/high-risk scope.</t>
        </is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S-02</t>
        </is>
      </c>
      <c r="B18" s="6" t="inlineStr">
        <is>
          <t>Has the AI system been classified as high-risk?</t>
        </is>
      </c>
      <c r="C18" s="46" t="str"/>
      <c r="D18" s="6" t="inlineStr">
        <is>
          <t>Article 15 applies to high-risk AI systems.</t>
        </is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S-03</t>
        </is>
      </c>
      <c r="B19" s="6" t="inlineStr">
        <is>
          <t>Is intended purpose and expected operating context defined/version-controlled?</t>
        </is>
      </c>
      <c r="C19" s="46" t="str"/>
      <c r="D19" s="6" t="inlineStr">
        <is>
          <t>Appropriate ARS levels depend on intended purpose/context.</t>
        </is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S-04</t>
        </is>
      </c>
      <c r="B20" s="6" t="inlineStr">
        <is>
          <t>Have appropriate accuracy levels and relevant accuracy metrics been defined for the intended purpose?</t>
        </is>
      </c>
      <c r="C20" s="46" t="str"/>
      <c r="D20" s="6" t="inlineStr">
        <is>
          <t>Art. 15(1)–(3).</t>
        </is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S-05</t>
        </is>
      </c>
      <c r="B21" s="6" t="inlineStr">
        <is>
          <t>Are accuracy levels / relevant metrics declared in the instructions for use?</t>
        </is>
      </c>
      <c r="C21" s="46" t="str"/>
      <c r="D21" s="6" t="inlineStr">
        <is>
          <t>Art. 15(3).</t>
        </is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S-06</t>
        </is>
      </c>
      <c r="B22" s="6" t="inlineStr">
        <is>
          <t>Do instructions also state the tested/validated expected accuracy, robustness and cybersecurity characteristics and known circumstances that may affect them?</t>
        </is>
      </c>
      <c r="C22" s="46" t="str"/>
      <c r="D22" s="6" t="inlineStr">
        <is>
          <t>Art. 13(3)(b)(ii).</t>
        </is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S-07</t>
        </is>
      </c>
      <c r="B23" s="6" t="inlineStr">
        <is>
          <t>Are accuracy/robustness/cybersecurity evaluated consistently across the lifecycle / release process?</t>
        </is>
      </c>
      <c r="C23" s="46" t="str"/>
      <c r="D23" s="6" t="inlineStr">
        <is>
          <t>Art. 15(1).</t>
        </is>
      </c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S-08</t>
        </is>
      </c>
      <c r="B24" s="6" t="inlineStr">
        <is>
          <t>Have errors, faults and internal inconsistencies been tested?</t>
        </is>
      </c>
      <c r="C24" s="46" t="str"/>
      <c r="D24" s="6" t="inlineStr">
        <is>
          <t>Art. 15(4).</t>
        </is>
      </c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S-09</t>
        </is>
      </c>
      <c r="B25" s="6" t="inlineStr">
        <is>
          <t>Have environmental inconsistencies / operating-condition changes been tested?</t>
        </is>
      </c>
      <c r="C25" s="46" t="str"/>
      <c r="D25" s="6" t="inlineStr">
        <is>
          <t>Art. 15(4).</t>
        </is>
      </c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S-10</t>
        </is>
      </c>
      <c r="B26" s="6" t="inlineStr">
        <is>
          <t>Are interactions with natural persons relevant to robustness?</t>
        </is>
      </c>
      <c r="C26" s="46" t="str"/>
      <c r="D26" s="6" t="inlineStr">
        <is>
          <t>Art. 15(4).</t>
        </is>
      </c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S-11</t>
        </is>
      </c>
      <c r="B27" s="6" t="inlineStr">
        <is>
          <t>Are interactions/dependencies with other systems relevant to robustness?</t>
        </is>
      </c>
      <c r="C27" s="46" t="str"/>
      <c r="D27" s="6" t="inlineStr">
        <is>
          <t>Art. 15(4).</t>
        </is>
      </c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S-12</t>
        </is>
      </c>
      <c r="B28" s="6" t="inlineStr">
        <is>
          <t>Are redundancy, backup or fail-safe mechanisms appropriate / needed?</t>
        </is>
      </c>
      <c r="C28" s="46" t="str"/>
      <c r="D28" s="6" t="inlineStr">
        <is>
          <t>Art. 15(4) optional implementation method.</t>
        </is>
      </c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S-13</t>
        </is>
      </c>
      <c r="B29" s="6" t="inlineStr">
        <is>
          <t>Does the system continue learning after market placement / putting into service?</t>
        </is>
      </c>
      <c r="C29" s="46" t="str"/>
      <c r="D29" s="6" t="inlineStr">
        <is>
          <t>Art. 15(4) feedback-loop clause.</t>
        </is>
      </c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S-14</t>
        </is>
      </c>
      <c r="B30" s="6" t="inlineStr">
        <is>
          <t>If adaptive, are biased-output feedback-loop risks eliminated/reduced as far as possible and mitigated?</t>
        </is>
      </c>
      <c r="C30" s="46" t="str"/>
      <c r="D30" s="6" t="inlineStr">
        <is>
          <t>Art. 15(4).</t>
        </is>
      </c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S-15</t>
        </is>
      </c>
      <c r="B31" s="6" t="inlineStr">
        <is>
          <t>Is a cybersecurity threat model/risk assessment defined for the high-risk system?</t>
        </is>
      </c>
      <c r="C31" s="46" t="str"/>
      <c r="D31" s="6" t="inlineStr">
        <is>
          <t>Art. 15(5) appropriate-to-risk requirement.</t>
        </is>
      </c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S-16</t>
        </is>
      </c>
      <c r="B32" s="6" t="inlineStr">
        <is>
          <t>Have attempts by unauthorised third parties to alter use, outputs or performance been assessed?</t>
        </is>
      </c>
      <c r="C32" s="46" t="str"/>
      <c r="D32" s="6" t="inlineStr">
        <is>
          <t>Art. 15(5).</t>
        </is>
      </c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S-17</t>
        </is>
      </c>
      <c r="B33" s="6" t="inlineStr">
        <is>
          <t>Is data poisoning a relevant attack scenario?</t>
        </is>
      </c>
      <c r="C33" s="46" t="str"/>
      <c r="D33" s="6" t="inlineStr">
        <is>
          <t>Art. 15(5), where appropriate.</t>
        </is>
      </c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S-18</t>
        </is>
      </c>
      <c r="B34" s="6" t="inlineStr">
        <is>
          <t>Is model poisoning / poisoning of pre-trained components relevant?</t>
        </is>
      </c>
      <c r="C34" s="46" t="str"/>
      <c r="D34" s="6" t="inlineStr">
        <is>
          <t>Art. 15(5), where appropriate.</t>
        </is>
      </c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S-19</t>
        </is>
      </c>
      <c r="B35" s="6" t="inlineStr">
        <is>
          <t>Are adversarial examples / model evasion relevant?</t>
        </is>
      </c>
      <c r="C35" s="46" t="str"/>
      <c r="D35" s="6" t="inlineStr">
        <is>
          <t>Art. 15(5), where appropriate.</t>
        </is>
      </c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S-20</t>
        </is>
      </c>
      <c r="B36" s="6" t="inlineStr">
        <is>
          <t>Are confidentiality attacks / extraction / inference relevant?</t>
        </is>
      </c>
      <c r="C36" s="46" t="str"/>
      <c r="D36" s="6" t="inlineStr">
        <is>
          <t>Art. 15(5), where appropriate.</t>
        </is>
      </c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S-21</t>
        </is>
      </c>
      <c r="B37" s="6" t="inlineStr">
        <is>
          <t>Are model flaws / vulnerabilities in models or components assessed?</t>
        </is>
      </c>
      <c r="C37" s="46" t="str"/>
      <c r="D37" s="6" t="inlineStr">
        <is>
          <t>Art. 15(5), where appropriate.</t>
        </is>
      </c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S-22</t>
        </is>
      </c>
      <c r="B38" s="6" t="inlineStr">
        <is>
          <t>Can the organisation prevent, detect, respond to, resolve and control applicable AI-specific attacks?</t>
        </is>
      </c>
      <c r="C38" s="46" t="str"/>
      <c r="D38" s="6" t="inlineStr">
        <is>
          <t>Art. 15(5).</t>
        </is>
      </c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S-23</t>
        </is>
      </c>
      <c r="B39" s="6" t="inlineStr">
        <is>
          <t>Are Article 15 findings linked into Article 9 risk management?</t>
        </is>
      </c>
      <c r="C39" s="46" t="str"/>
      <c r="D39" s="6" t="inlineStr">
        <is>
          <t>Risk-treatment interface.</t>
        </is>
      </c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S-24</t>
        </is>
      </c>
      <c r="B40" s="6" t="inlineStr">
        <is>
          <t>Are lifecycle degradation/drift/security findings linked into Article 72 post-market monitoring?</t>
        </is>
      </c>
      <c r="C40" s="46" t="str"/>
      <c r="D40" s="6" t="inlineStr">
        <is>
          <t>Lifecycle-consistency interface.</t>
        </is>
      </c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S-25</t>
        </is>
      </c>
      <c r="B41" s="6" t="inlineStr">
        <is>
          <t>Are material model/system/security changes routed to retesting / revalidation?</t>
        </is>
      </c>
      <c r="C41" s="46" t="str"/>
      <c r="D41" s="6" t="inlineStr">
        <is>
          <t>Lifecycle assurance.</t>
        </is>
      </c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 ht="23" customHeight="1" s="70">
      <c r="A43" s="33" t="inlineStr">
        <is>
          <t>CALCULATED ARTICLE 15 SCOPE</t>
        </is>
      </c>
      <c r="B43" s="1" t="n"/>
      <c r="C43" s="1" t="n"/>
      <c r="D43" s="1" t="n"/>
      <c r="E43" s="1" t="n"/>
      <c r="F43" s="1" t="n"/>
      <c r="G43" s="1" t="n"/>
      <c r="H43" s="1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 ht="31" customHeight="1" s="70">
      <c r="A44" s="40" t="inlineStr">
        <is>
          <t>Scope item</t>
        </is>
      </c>
      <c r="B44" s="40" t="inlineStr">
        <is>
          <t>Result</t>
        </is>
      </c>
      <c r="C44" s="40" t="inlineStr">
        <is>
          <t>Legal basis</t>
        </is>
      </c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Article 15 provider scope</t>
        </is>
      </c>
      <c r="B45" s="44">
        <f>IF(OR(C17="Needs assessment",C18="Needs assessment"),"Needs assessment",IF(AND(C17="Yes",C18="Yes"),"In scope — high-risk provider Article 15",IF(C17="No","Provider role not established",IF(C18="No","Not high-risk — Article 15 not triggered","Needs assessment"))))</f>
        <v/>
      </c>
      <c r="C45" s="6" t="inlineStr">
        <is>
          <t>Art. 15(1)–(5)</t>
        </is>
      </c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Binding application date</t>
        </is>
      </c>
      <c r="B46" s="73">
        <f>IF(B11="Annex III — Art. 6(2)",DATE(2027,12,2),IF(B11="Annex I — Art. 6(1)",DATE(2028,8,2),""))</f>
        <v/>
      </c>
      <c r="C46" s="6" t="inlineStr">
        <is>
          <t>Art. 113(3)(c), as amended</t>
        </is>
      </c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Accuracy / instructions route</t>
        </is>
      </c>
      <c r="B47" s="44">
        <f>IF(AND(C20="Yes",C21="Yes",C22="Yes"),"Accuracy levels/metrics defined and instructions route populated",IF(OR(C20="No",C21="No",C22="No"),"Gap — accuracy / instructions route incomplete","Needs assessment"))</f>
        <v/>
      </c>
      <c r="C47" s="6" t="inlineStr">
        <is>
          <t>Art. 15(1),(3); Art. 13(3)(b)(ii)</t>
        </is>
      </c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Robustness / resilience route</t>
        </is>
      </c>
      <c r="B48" s="44">
        <f>IF(AND(C24="Yes",C25="Yes"),"Core resilience testing indicated",IF(OR(C24="No",C25="No"),"Gap — robustness/resilience testing incomplete","Needs assessment"))</f>
        <v/>
      </c>
      <c r="C48" s="6" t="inlineStr">
        <is>
          <t>Art. 15(4)</t>
        </is>
      </c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Adaptive feedback-loop route</t>
        </is>
      </c>
      <c r="B49" s="44">
        <f>IF(C29="Yes",IF(C30="Yes","Adaptive feedback-loop controls required / indicated","Gap — adaptive feedback-loop mitigation incomplete"),IF(C29="No","Not applicable — system not continuously learning","Needs assessment"))</f>
        <v/>
      </c>
      <c r="C49" s="6" t="inlineStr">
        <is>
          <t>Art. 15(4)</t>
        </is>
      </c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Cybersecurity route</t>
        </is>
      </c>
      <c r="B50" s="44">
        <f>IF(AND(C31="Yes",C32="Yes",C38="Yes"),"Cybersecurity route structurally established",IF(OR(C31="No",C32="No",C38="No"),"Gap — cybersecurity structure incomplete","Needs assessment"))</f>
        <v/>
      </c>
      <c r="C50" s="6" t="inlineStr">
        <is>
          <t>Art. 15(5)</t>
        </is>
      </c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Article 9 risk-management link</t>
        </is>
      </c>
      <c r="B51" s="44">
        <f>IF(C39="Yes","Article 15 findings linked to Article 9",IF(C39="No","Gap — Article 9 link missing","Needs assessment"))</f>
        <v/>
      </c>
      <c r="C51" s="6" t="inlineStr">
        <is>
          <t>Art. 9</t>
        </is>
      </c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Article 72 lifecycle feedback</t>
        </is>
      </c>
      <c r="B52" s="44">
        <f>IF(C40="Yes","Lifecycle ARS findings linked to Article 72",IF(C40="No","Gap — Article 72 lifecycle link missing","Needs assessment"))</f>
        <v/>
      </c>
      <c r="C52" s="6" t="inlineStr">
        <is>
          <t>Art. 72</t>
        </is>
      </c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</sheetData>
  <mergeCells count="5">
    <mergeCell ref="A3:H3"/>
    <mergeCell ref="A15:H15"/>
    <mergeCell ref="A43:H43"/>
    <mergeCell ref="A2:H2"/>
    <mergeCell ref="A1:H1"/>
  </mergeCells>
  <dataValidations count="2">
    <dataValidation sqref="B11" showDropDown="0" showInputMessage="0" showErrorMessage="0" allowBlank="0" type="list">
      <formula1>"Annex III — Art. 6(2),Annex I — Art. 6(1),Unknown / needs assessment,Not high-risk"</formula1>
    </dataValidation>
    <dataValidation sqref="C17:C41" showDropDown="0" showInputMessage="0" showErrorMessage="0" allowBlank="0" type="list">
      <formula1>"Yes,No,N/A,Needs assessment"</formula1>
    </dataValidation>
  </dataValidations>
  <pageMargins left="0.25" right="0.25" top="0.5" bottom="0.5" header="0.3" footer="0.3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Z26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style="70" min="1" max="1"/>
    <col width="19" customWidth="1" style="70" min="2" max="2"/>
    <col width="20" customWidth="1" style="70" min="3" max="3"/>
    <col width="25" customWidth="1" style="70" min="4" max="4"/>
    <col width="48" customWidth="1" style="70" min="5" max="5"/>
    <col width="44" customWidth="1" style="70" min="6" max="6"/>
    <col width="18" customWidth="1" style="70" min="7" max="7"/>
    <col width="16" customWidth="1" style="70" min="8" max="8"/>
    <col width="18" customWidth="1" style="70" min="9" max="9"/>
    <col width="20" customWidth="1" style="70" min="10" max="10"/>
    <col width="22" customWidth="1" style="70" min="11" max="11"/>
    <col width="28" customWidth="1" style="70" min="12" max="12"/>
    <col width="18" customWidth="1" style="70" min="13" max="13"/>
  </cols>
  <sheetData>
    <row r="1" ht="35" customHeight="1" s="70">
      <c r="A1" s="15" t="inlineStr">
        <is>
          <t>Article 15 Control Matrix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Binding Article 15 duties, Article 13 instructions interface and lifecycle risk/monitoring controls mapped to owners, evidence and remediation.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Control ID</t>
        </is>
      </c>
      <c r="B4" s="40" t="inlineStr">
        <is>
          <t>Legal basis</t>
        </is>
      </c>
      <c r="C4" s="40" t="inlineStr">
        <is>
          <t>Requirement level</t>
        </is>
      </c>
      <c r="D4" s="40" t="inlineStr">
        <is>
          <t>Applicability</t>
        </is>
      </c>
      <c r="E4" s="40" t="inlineStr">
        <is>
          <t>Control objective</t>
        </is>
      </c>
      <c r="F4" s="40" t="inlineStr">
        <is>
          <t>Minimum evidence</t>
        </is>
      </c>
      <c r="G4" s="40" t="inlineStr">
        <is>
          <t>Owner</t>
        </is>
      </c>
      <c r="H4" s="40" t="inlineStr">
        <is>
          <t>Due date</t>
        </is>
      </c>
      <c r="I4" s="40" t="inlineStr">
        <is>
          <t>Status</t>
        </is>
      </c>
      <c r="J4" s="40" t="inlineStr">
        <is>
          <t>Evidence ID</t>
        </is>
      </c>
      <c r="K4" s="40" t="inlineStr">
        <is>
          <t>Evidence state</t>
        </is>
      </c>
      <c r="L4" s="40" t="inlineStr">
        <is>
          <t>Remediation / next action</t>
        </is>
      </c>
      <c r="M4" s="40" t="inlineStr">
        <is>
          <t>Last verified</t>
        </is>
      </c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ARS-15-01</t>
        </is>
      </c>
      <c r="B5" s="6" t="inlineStr">
        <is>
          <t>Art. 15(1)</t>
        </is>
      </c>
      <c r="C5" s="6" t="inlineStr">
        <is>
          <t>Binding provider</t>
        </is>
      </c>
      <c r="D5" s="16">
        <f>'01_SYSTEM_PROFILE'!B45</f>
        <v/>
      </c>
      <c r="E5" s="6" t="inlineStr">
        <is>
          <t>Design/develop the high-risk AI system to achieve an appropriate level of accuracy, robustness and cybersecurity and perform consistently in those respects throughout its lifecycle.</t>
        </is>
      </c>
      <c r="F5" s="6" t="inlineStr">
        <is>
          <t>ARS design requirements; validation strategy; lifecycle criteria</t>
        </is>
      </c>
      <c r="G5" s="46" t="str"/>
      <c r="H5" s="72" t="str"/>
      <c r="I5" s="46" t="inlineStr">
        <is>
          <t>Not started</t>
        </is>
      </c>
      <c r="J5" s="46" t="str"/>
      <c r="K5" s="16">
        <f>IF(J5="","Missing evidence",IF(COUNTIFS('06_EVIDENCE_REGISTER'!$A:$A,J5,'06_EVIDENCE_REGISTER'!$B:$B,A5,'06_EVIDENCE_REGISTER'!$K:$K,"Current",'06_EVIDENCE_REGISTER'!$I:$I,"&gt;="&amp;TODAY())&gt;0,"Current evidence","Missing / stale / mismatched"))</f>
        <v/>
      </c>
      <c r="L5" s="46" t="str"/>
      <c r="M5" s="72" t="str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ARS-15-02</t>
        </is>
      </c>
      <c r="B6" s="6" t="inlineStr">
        <is>
          <t>Art. 15(2)</t>
        </is>
      </c>
      <c r="C6" s="6" t="inlineStr">
        <is>
          <t>Methodology interface</t>
        </is>
      </c>
      <c r="D6" s="16" t="inlineStr">
        <is>
          <t>Methodology support — use if relevant</t>
        </is>
      </c>
      <c r="E6" s="6" t="inlineStr">
        <is>
          <t>Use appropriate benchmarks / measurement methodologies where relevant and available; do not misrepresent Commission benchmark-development duty as a provider obligation.</t>
        </is>
      </c>
      <c r="F6" s="6" t="inlineStr">
        <is>
          <t>Method-selection rationale; benchmark/source register</t>
        </is>
      </c>
      <c r="G6" s="46" t="str"/>
      <c r="H6" s="72" t="str"/>
      <c r="I6" s="46" t="inlineStr">
        <is>
          <t>Not started</t>
        </is>
      </c>
      <c r="J6" s="46" t="str"/>
      <c r="K6" s="16">
        <f>IF(J6="","Missing evidence",IF(COUNTIFS('06_EVIDENCE_REGISTER'!$A:$A,J6,'06_EVIDENCE_REGISTER'!$B:$B,A6,'06_EVIDENCE_REGISTER'!$K:$K,"Current",'06_EVIDENCE_REGISTER'!$I:$I,"&gt;="&amp;TODAY())&gt;0,"Current evidence","Missing / stale / mismatched"))</f>
        <v/>
      </c>
      <c r="L6" s="46" t="str"/>
      <c r="M6" s="72" t="str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ARS-15-03</t>
        </is>
      </c>
      <c r="B7" s="6" t="inlineStr">
        <is>
          <t>Art. 15(3)</t>
        </is>
      </c>
      <c r="C7" s="6" t="inlineStr">
        <is>
          <t>Binding provider</t>
        </is>
      </c>
      <c r="D7" s="16">
        <f>'01_SYSTEM_PROFILE'!B47</f>
        <v/>
      </c>
      <c r="E7" s="6" t="inlineStr">
        <is>
          <t>Declare accuracy levels and relevant accuracy metrics in the accompanying instructions for use.</t>
        </is>
      </c>
      <c r="F7" s="6" t="inlineStr">
        <is>
          <t>Instructions extract; metric-to-instructions mapping</t>
        </is>
      </c>
      <c r="G7" s="46" t="str"/>
      <c r="H7" s="72" t="str"/>
      <c r="I7" s="46" t="inlineStr">
        <is>
          <t>Not started</t>
        </is>
      </c>
      <c r="J7" s="46" t="str"/>
      <c r="K7" s="16">
        <f>IF(J7="","Missing evidence",IF(COUNTIFS('06_EVIDENCE_REGISTER'!$A:$A,J7,'06_EVIDENCE_REGISTER'!$B:$B,A7,'06_EVIDENCE_REGISTER'!$K:$K,"Current",'06_EVIDENCE_REGISTER'!$I:$I,"&gt;="&amp;TODAY())&gt;0,"Current evidence","Missing / stale / mismatched"))</f>
        <v/>
      </c>
      <c r="L7" s="46" t="str"/>
      <c r="M7" s="72" t="str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ARS-13-01</t>
        </is>
      </c>
      <c r="B8" s="6" t="inlineStr">
        <is>
          <t>Art. 13(3)(b)(ii)</t>
        </is>
      </c>
      <c r="C8" s="6" t="inlineStr">
        <is>
          <t>Binding instructions interface</t>
        </is>
      </c>
      <c r="D8" s="16">
        <f>'01_SYSTEM_PROFILE'!B47</f>
        <v/>
      </c>
      <c r="E8" s="6" t="inlineStr">
        <is>
          <t>State tested/validated expected accuracy, robustness and cybersecurity characteristics and known/foreseeable circumstances affecting them.</t>
        </is>
      </c>
      <c r="F8" s="6" t="inlineStr">
        <is>
          <t>Instructions; validation report; limitation/context mapping</t>
        </is>
      </c>
      <c r="G8" s="46" t="str"/>
      <c r="H8" s="72" t="str"/>
      <c r="I8" s="46" t="inlineStr">
        <is>
          <t>Not started</t>
        </is>
      </c>
      <c r="J8" s="46" t="str"/>
      <c r="K8" s="16">
        <f>IF(J8="","Missing evidence",IF(COUNTIFS('06_EVIDENCE_REGISTER'!$A:$A,J8,'06_EVIDENCE_REGISTER'!$B:$B,A8,'06_EVIDENCE_REGISTER'!$K:$K,"Current",'06_EVIDENCE_REGISTER'!$I:$I,"&gt;="&amp;TODAY())&gt;0,"Current evidence","Missing / stale / mismatched"))</f>
        <v/>
      </c>
      <c r="L8" s="46" t="str"/>
      <c r="M8" s="72" t="str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ARS-15-4A</t>
        </is>
      </c>
      <c r="B9" s="6" t="inlineStr">
        <is>
          <t>Art. 15(4)</t>
        </is>
      </c>
      <c r="C9" s="6" t="inlineStr">
        <is>
          <t>Binding robustness</t>
        </is>
      </c>
      <c r="D9" s="16">
        <f>'01_SYSTEM_PROFILE'!B45</f>
        <v/>
      </c>
      <c r="E9" s="6" t="inlineStr">
        <is>
          <t>Make the system as resilient as possible to internal errors, faults and inconsistencies and those arising from its operating environment.</t>
        </is>
      </c>
      <c r="F9" s="6" t="inlineStr">
        <is>
          <t>Robustness tests; failure analyses; mitigation</t>
        </is>
      </c>
      <c r="G9" s="46" t="str"/>
      <c r="H9" s="72" t="str"/>
      <c r="I9" s="46" t="inlineStr">
        <is>
          <t>Not started</t>
        </is>
      </c>
      <c r="J9" s="46" t="str"/>
      <c r="K9" s="16">
        <f>IF(J9="","Missing evidence",IF(COUNTIFS('06_EVIDENCE_REGISTER'!$A:$A,J9,'06_EVIDENCE_REGISTER'!$B:$B,A9,'06_EVIDENCE_REGISTER'!$K:$K,"Current",'06_EVIDENCE_REGISTER'!$I:$I,"&gt;="&amp;TODAY())&gt;0,"Current evidence","Missing / stale / mismatched"))</f>
        <v/>
      </c>
      <c r="L9" s="46" t="str"/>
      <c r="M9" s="72" t="str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ARS-15-4B</t>
        </is>
      </c>
      <c r="B10" s="6" t="inlineStr">
        <is>
          <t>Art. 15(4)</t>
        </is>
      </c>
      <c r="C10" s="6" t="inlineStr">
        <is>
          <t>Binding robustness</t>
        </is>
      </c>
      <c r="D10" s="16">
        <f>'01_SYSTEM_PROFILE'!B45</f>
        <v/>
      </c>
      <c r="E10" s="6" t="inlineStr">
        <is>
          <t>Take appropriate technical and organisational robustness measures considering interaction with natural persons / other systems where relevant.</t>
        </is>
      </c>
      <c r="F10" s="6" t="inlineStr">
        <is>
          <t>Technical controls; operating procedures; interaction testing</t>
        </is>
      </c>
      <c r="G10" s="46" t="str"/>
      <c r="H10" s="72" t="str"/>
      <c r="I10" s="46" t="inlineStr">
        <is>
          <t>Not started</t>
        </is>
      </c>
      <c r="J10" s="46" t="str"/>
      <c r="K10" s="16">
        <f>IF(J10="","Missing evidence",IF(COUNTIFS('06_EVIDENCE_REGISTER'!$A:$A,J10,'06_EVIDENCE_REGISTER'!$B:$B,A10,'06_EVIDENCE_REGISTER'!$K:$K,"Current",'06_EVIDENCE_REGISTER'!$I:$I,"&gt;="&amp;TODAY())&gt;0,"Current evidence","Missing / stale / mismatched"))</f>
        <v/>
      </c>
      <c r="L10" s="46" t="str"/>
      <c r="M10" s="72" t="str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ARS-15-4C</t>
        </is>
      </c>
      <c r="B11" s="6" t="inlineStr">
        <is>
          <t>Art. 15(4)</t>
        </is>
      </c>
      <c r="C11" s="6" t="inlineStr">
        <is>
          <t>Implementation method</t>
        </is>
      </c>
      <c r="D11" s="16">
        <f>IF('01_SYSTEM_PROFILE'!C28="Yes","Applicable — redundancy / fail-safe appropriate",IF('01_SYSTEM_PROFILE'!C28="No","Not applicable — not selected as necessary measure","Needs assessment"))</f>
        <v/>
      </c>
      <c r="E11" s="6" t="inlineStr">
        <is>
          <t>Use redundancy, backup or fail-safe measures where appropriate and test safe degradation/recovery.</t>
        </is>
      </c>
      <c r="F11" s="6" t="inlineStr">
        <is>
          <t>Redundancy/fail-safe architecture; tests</t>
        </is>
      </c>
      <c r="G11" s="46" t="str"/>
      <c r="H11" s="72" t="str"/>
      <c r="I11" s="46" t="inlineStr">
        <is>
          <t>Not started</t>
        </is>
      </c>
      <c r="J11" s="46" t="str"/>
      <c r="K11" s="16">
        <f>IF(J11="","Missing evidence",IF(COUNTIFS('06_EVIDENCE_REGISTER'!$A:$A,J11,'06_EVIDENCE_REGISTER'!$B:$B,A11,'06_EVIDENCE_REGISTER'!$K:$K,"Current",'06_EVIDENCE_REGISTER'!$I:$I,"&gt;="&amp;TODAY())&gt;0,"Current evidence","Missing / stale / mismatched"))</f>
        <v/>
      </c>
      <c r="L11" s="46" t="str"/>
      <c r="M11" s="72" t="str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ARS-15-4D</t>
        </is>
      </c>
      <c r="B12" s="6" t="inlineStr">
        <is>
          <t>Art. 15(4)</t>
        </is>
      </c>
      <c r="C12" s="6" t="inlineStr">
        <is>
          <t>Conditional adaptive system</t>
        </is>
      </c>
      <c r="D12" s="16">
        <f>'01_SYSTEM_PROFILE'!B49</f>
        <v/>
      </c>
      <c r="E12" s="6" t="inlineStr">
        <is>
          <t>For systems that continue learning, eliminate/reduce as far as possible biased-output feedback-loop risk and implement mitigation.</t>
        </is>
      </c>
      <c r="F12" s="6" t="inlineStr">
        <is>
          <t>Adaptive-learning design; feedback-loop test; mitigation</t>
        </is>
      </c>
      <c r="G12" s="46" t="str"/>
      <c r="H12" s="72" t="str"/>
      <c r="I12" s="46" t="inlineStr">
        <is>
          <t>Not started</t>
        </is>
      </c>
      <c r="J12" s="46" t="str"/>
      <c r="K12" s="16">
        <f>IF(J12="","Missing evidence",IF(COUNTIFS('06_EVIDENCE_REGISTER'!$A:$A,J12,'06_EVIDENCE_REGISTER'!$B:$B,A12,'06_EVIDENCE_REGISTER'!$K:$K,"Current",'06_EVIDENCE_REGISTER'!$I:$I,"&gt;="&amp;TODAY())&gt;0,"Current evidence","Missing / stale / mismatched"))</f>
        <v/>
      </c>
      <c r="L12" s="46" t="str"/>
      <c r="M12" s="72" t="str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ARS-15-5A</t>
        </is>
      </c>
      <c r="B13" s="6" t="inlineStr">
        <is>
          <t>Art. 15(5)</t>
        </is>
      </c>
      <c r="C13" s="6" t="inlineStr">
        <is>
          <t>Binding cybersecurity</t>
        </is>
      </c>
      <c r="D13" s="16">
        <f>'01_SYSTEM_PROFILE'!B50</f>
        <v/>
      </c>
      <c r="E13" s="6" t="inlineStr">
        <is>
          <t>Make the high-risk AI system resilient against unauthorised third-party attempts to alter use, outputs or performance through vulnerabilities.</t>
        </is>
      </c>
      <c r="F13" s="6" t="inlineStr">
        <is>
          <t>Threat model; penetration/adversarial testing; security controls</t>
        </is>
      </c>
      <c r="G13" s="46" t="str"/>
      <c r="H13" s="72" t="str"/>
      <c r="I13" s="46" t="inlineStr">
        <is>
          <t>Not started</t>
        </is>
      </c>
      <c r="J13" s="46" t="str"/>
      <c r="K13" s="16">
        <f>IF(J13="","Missing evidence",IF(COUNTIFS('06_EVIDENCE_REGISTER'!$A:$A,J13,'06_EVIDENCE_REGISTER'!$B:$B,A13,'06_EVIDENCE_REGISTER'!$K:$K,"Current",'06_EVIDENCE_REGISTER'!$I:$I,"&gt;="&amp;TODAY())&gt;0,"Current evidence","Missing / stale / mismatched"))</f>
        <v/>
      </c>
      <c r="L13" s="46" t="str"/>
      <c r="M13" s="72" t="str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ARS-15-5B</t>
        </is>
      </c>
      <c r="B14" s="6" t="inlineStr">
        <is>
          <t>Art. 15(5)</t>
        </is>
      </c>
      <c r="C14" s="6" t="inlineStr">
        <is>
          <t>Binding cybersecurity</t>
        </is>
      </c>
      <c r="D14" s="16">
        <f>'01_SYSTEM_PROFILE'!B50</f>
        <v/>
      </c>
      <c r="E14" s="6" t="inlineStr">
        <is>
          <t>Ensure cybersecurity technical solutions are appropriate to relevant circumstances and risks.</t>
        </is>
      </c>
      <c r="F14" s="6" t="inlineStr">
        <is>
          <t>Risk-based cybersecurity design rationale; security architecture</t>
        </is>
      </c>
      <c r="G14" s="46" t="str"/>
      <c r="H14" s="72" t="str"/>
      <c r="I14" s="46" t="inlineStr">
        <is>
          <t>Not started</t>
        </is>
      </c>
      <c r="J14" s="46" t="str"/>
      <c r="K14" s="16">
        <f>IF(J14="","Missing evidence",IF(COUNTIFS('06_EVIDENCE_REGISTER'!$A:$A,J14,'06_EVIDENCE_REGISTER'!$B:$B,A14,'06_EVIDENCE_REGISTER'!$K:$K,"Current",'06_EVIDENCE_REGISTER'!$I:$I,"&gt;="&amp;TODAY())&gt;0,"Current evidence","Missing / stale / mismatched"))</f>
        <v/>
      </c>
      <c r="L14" s="46" t="str"/>
      <c r="M14" s="72" t="str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ARS-15-5C</t>
        </is>
      </c>
      <c r="B15" s="6" t="inlineStr">
        <is>
          <t>Art. 15(5)</t>
        </is>
      </c>
      <c r="C15" s="6" t="inlineStr">
        <is>
          <t>Conditional AI-specific threats</t>
        </is>
      </c>
      <c r="D15" s="16">
        <f>IF(COUNTIF('01_SYSTEM_PROFILE'!C33:C37,"Needs assessment")&gt;0,"Needs assessment",IF(COUNTIF('01_SYSTEM_PROFILE'!C33:C37,"Yes")&gt;0,"Applicable — one or more AI-specific attack classes relevant","Not applicable — no listed AI-specific attack class indicated"))</f>
        <v/>
      </c>
      <c r="E15" s="6" t="inlineStr">
        <is>
          <t>Where appropriate, prevent, detect, respond to, resolve and control data/model poisoning, adversarial/evasion, confidentiality attacks and model flaws.</t>
        </is>
      </c>
      <c r="F15" s="6" t="inlineStr">
        <is>
          <t>Threat-specific tests; monitoring; incident response / remediation</t>
        </is>
      </c>
      <c r="G15" s="46" t="str"/>
      <c r="H15" s="72" t="str"/>
      <c r="I15" s="46" t="inlineStr">
        <is>
          <t>Not started</t>
        </is>
      </c>
      <c r="J15" s="46" t="str"/>
      <c r="K15" s="16">
        <f>IF(J15="","Missing evidence",IF(COUNTIFS('06_EVIDENCE_REGISTER'!$A:$A,J15,'06_EVIDENCE_REGISTER'!$B:$B,A15,'06_EVIDENCE_REGISTER'!$K:$K,"Current",'06_EVIDENCE_REGISTER'!$I:$I,"&gt;="&amp;TODAY())&gt;0,"Current evidence","Missing / stale / mismatched"))</f>
        <v/>
      </c>
      <c r="L15" s="46" t="str"/>
      <c r="M15" s="72" t="str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ARS-9-01</t>
        </is>
      </c>
      <c r="B16" s="6" t="inlineStr">
        <is>
          <t>Art. 9</t>
        </is>
      </c>
      <c r="C16" s="6" t="inlineStr">
        <is>
          <t>Binding interface</t>
        </is>
      </c>
      <c r="D16" s="16">
        <f>'01_SYSTEM_PROFILE'!B51</f>
        <v/>
      </c>
      <c r="E16" s="6" t="inlineStr">
        <is>
          <t>Feed Article 15 failures, limitations and residual risks into Article 9 risk management.</t>
        </is>
      </c>
      <c r="F16" s="6" t="inlineStr">
        <is>
          <t>Risk-register link; treatment decision; acceptance</t>
        </is>
      </c>
      <c r="G16" s="46" t="str"/>
      <c r="H16" s="72" t="str"/>
      <c r="I16" s="46" t="inlineStr">
        <is>
          <t>Not started</t>
        </is>
      </c>
      <c r="J16" s="46" t="str"/>
      <c r="K16" s="16">
        <f>IF(J16="","Missing evidence",IF(COUNTIFS('06_EVIDENCE_REGISTER'!$A:$A,J16,'06_EVIDENCE_REGISTER'!$B:$B,A16,'06_EVIDENCE_REGISTER'!$K:$K,"Current",'06_EVIDENCE_REGISTER'!$I:$I,"&gt;="&amp;TODAY())&gt;0,"Current evidence","Missing / stale / mismatched"))</f>
        <v/>
      </c>
      <c r="L16" s="46" t="str"/>
      <c r="M16" s="72" t="str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ARS-72-01</t>
        </is>
      </c>
      <c r="B17" s="6" t="inlineStr">
        <is>
          <t>Art. 72</t>
        </is>
      </c>
      <c r="C17" s="6" t="inlineStr">
        <is>
          <t>Lifecycle interface</t>
        </is>
      </c>
      <c r="D17" s="16">
        <f>'01_SYSTEM_PROFILE'!B52</f>
        <v/>
      </c>
      <c r="E17" s="6" t="inlineStr">
        <is>
          <t>Feed lifecycle degradation, drift, robustness and security findings into post-market monitoring and revalidation.</t>
        </is>
      </c>
      <c r="F17" s="6" t="inlineStr">
        <is>
          <t>PMS signals; trend review; retest/change evidence</t>
        </is>
      </c>
      <c r="G17" s="46" t="str"/>
      <c r="H17" s="72" t="str"/>
      <c r="I17" s="46" t="inlineStr">
        <is>
          <t>Not started</t>
        </is>
      </c>
      <c r="J17" s="46" t="str"/>
      <c r="K17" s="16">
        <f>IF(J17="","Missing evidence",IF(COUNTIFS('06_EVIDENCE_REGISTER'!$A:$A,J17,'06_EVIDENCE_REGISTER'!$B:$B,A17,'06_EVIDENCE_REGISTER'!$K:$K,"Current",'06_EVIDENCE_REGISTER'!$I:$I,"&gt;="&amp;TODAY())&gt;0,"Current evidence","Missing / stale / mismatched"))</f>
        <v/>
      </c>
      <c r="L17" s="46" t="str"/>
      <c r="M17" s="72" t="str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ARS-GOV-01</t>
        </is>
      </c>
      <c r="B18" s="6" t="inlineStr">
        <is>
          <t>Governance</t>
        </is>
      </c>
      <c r="C18" s="6" t="inlineStr">
        <is>
          <t>Assurance control</t>
        </is>
      </c>
      <c r="D18" s="16">
        <f>"Applicable"</f>
        <v/>
      </c>
      <c r="E18" s="6" t="inlineStr">
        <is>
          <t>Route material system/model/security changes to retesting/revalidation before relying on prior ARS evidence.</t>
        </is>
      </c>
      <c r="F18" s="6" t="inlineStr">
        <is>
          <t>Change/retest record; release gate</t>
        </is>
      </c>
      <c r="G18" s="46" t="str"/>
      <c r="H18" s="72" t="str"/>
      <c r="I18" s="46" t="inlineStr">
        <is>
          <t>Not started</t>
        </is>
      </c>
      <c r="J18" s="46" t="str"/>
      <c r="K18" s="16">
        <f>IF(J18="","Missing evidence",IF(COUNTIFS('06_EVIDENCE_REGISTER'!$A:$A,J18,'06_EVIDENCE_REGISTER'!$B:$B,A18,'06_EVIDENCE_REGISTER'!$K:$K,"Current",'06_EVIDENCE_REGISTER'!$I:$I,"&gt;="&amp;TODAY())&gt;0,"Current evidence","Missing / stale / mismatched"))</f>
        <v/>
      </c>
      <c r="L18" s="46" t="str"/>
      <c r="M18" s="72" t="str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ARS-GOV-02</t>
        </is>
      </c>
      <c r="B19" s="6" t="inlineStr">
        <is>
          <t>Evidence assurance</t>
        </is>
      </c>
      <c r="C19" s="6" t="inlineStr">
        <is>
          <t>Assurance control</t>
        </is>
      </c>
      <c r="D19" s="16">
        <f>"Applicable"</f>
        <v/>
      </c>
      <c r="E19" s="6" t="inlineStr">
        <is>
          <t>Require current, correctly linked evidence before controls count as verified.</t>
        </is>
      </c>
      <c r="F19" s="6" t="inlineStr">
        <is>
          <t>Evidence register; exact linked item IDs</t>
        </is>
      </c>
      <c r="G19" s="46" t="str"/>
      <c r="H19" s="72" t="str"/>
      <c r="I19" s="46" t="inlineStr">
        <is>
          <t>Not started</t>
        </is>
      </c>
      <c r="J19" s="46" t="str"/>
      <c r="K19" s="16">
        <f>IF(J19="","Missing evidence",IF(COUNTIFS('06_EVIDENCE_REGISTER'!$A:$A,J19,'06_EVIDENCE_REGISTER'!$B:$B,A19,'06_EVIDENCE_REGISTER'!$K:$K,"Current",'06_EVIDENCE_REGISTER'!$I:$I,"&gt;="&amp;TODAY())&gt;0,"Current evidence","Missing / stale / mismatched"))</f>
        <v/>
      </c>
      <c r="L19" s="46" t="str"/>
      <c r="M19" s="72" t="str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</sheetData>
  <autoFilter ref="A4:M19"/>
  <mergeCells count="2">
    <mergeCell ref="A2:M2"/>
    <mergeCell ref="A1:M1"/>
  </mergeCells>
  <conditionalFormatting sqref="K5:K19">
    <cfRule type="expression" priority="1" dxfId="1">
      <formula>K5="Current evidence"</formula>
    </cfRule>
    <cfRule type="expression" priority="2" dxfId="0">
      <formula>K5&lt;&gt;"Current evidence"</formula>
    </cfRule>
  </conditionalFormatting>
  <dataValidations count="1">
    <dataValidation sqref="I5:I19" showDropDown="0" showInputMessage="0" showErrorMessage="0" allowBlank="0" type="list">
      <formula1>"Not started,In progress,Implemented,Verified,Blocked,N/A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Z26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0" min="1" max="1"/>
    <col width="18" customWidth="1" style="70" min="2" max="2"/>
    <col width="24" customWidth="1" style="70" min="3" max="3"/>
    <col width="24" customWidth="1" style="70" min="4" max="4"/>
    <col width="30" customWidth="1" style="70" min="5" max="5"/>
    <col width="26" customWidth="1" style="70" min="6" max="6"/>
    <col width="25" customWidth="1" style="70" min="7" max="7"/>
    <col width="22" customWidth="1" style="70" min="8" max="8"/>
    <col width="22" customWidth="1" style="70" min="9" max="9"/>
    <col width="20" customWidth="1" style="70" min="10" max="10"/>
    <col width="20" customWidth="1" style="70" min="11" max="11"/>
    <col width="20" customWidth="1" style="70" min="12" max="12"/>
    <col width="22" customWidth="1" style="70" min="13" max="13"/>
    <col width="22" customWidth="1" style="70" min="14" max="14"/>
  </cols>
  <sheetData>
    <row r="1" ht="35" customHeight="1" s="70">
      <c r="A1" s="15" t="inlineStr">
        <is>
          <t>Accuracy Metrics, Validation &amp; Instructions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Define system-specific metrics and expected levels. Article 15 does not mandate a universal '95% accuracy' threshold or require precision/recall for every system.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Metric ID</t>
        </is>
      </c>
      <c r="B4" s="40" t="inlineStr">
        <is>
          <t>Applicability</t>
        </is>
      </c>
      <c r="C4" s="40" t="inlineStr">
        <is>
          <t>Metric / performance indicator</t>
        </is>
      </c>
      <c r="D4" s="40" t="inlineStr">
        <is>
          <t>Population / context</t>
        </is>
      </c>
      <c r="E4" s="40" t="inlineStr">
        <is>
          <t>Expected level / threshold</t>
        </is>
      </c>
      <c r="F4" s="40" t="inlineStr">
        <is>
          <t>Why appropriate for intended purpose</t>
        </is>
      </c>
      <c r="G4" s="40" t="inlineStr">
        <is>
          <t>Measurement / validation method</t>
        </is>
      </c>
      <c r="H4" s="40" t="inlineStr">
        <is>
          <t>Validation dataset / scenario</t>
        </is>
      </c>
      <c r="I4" s="40" t="inlineStr">
        <is>
          <t>Observed result</t>
        </is>
      </c>
      <c r="J4" s="40" t="inlineStr">
        <is>
          <t>Outcome</t>
        </is>
      </c>
      <c r="K4" s="40" t="inlineStr">
        <is>
          <t>Declared in instructions?</t>
        </is>
      </c>
      <c r="L4" s="40" t="inlineStr">
        <is>
          <t>Owner</t>
        </is>
      </c>
      <c r="M4" s="40" t="inlineStr">
        <is>
          <t>Evidence ID</t>
        </is>
      </c>
      <c r="N4" s="40" t="inlineStr">
        <is>
          <t>Evidence state</t>
        </is>
      </c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ACC-001</t>
        </is>
      </c>
      <c r="B5" s="46" t="inlineStr">
        <is>
          <t>Needs assessment</t>
        </is>
      </c>
      <c r="C5" s="46" t="inlineStr">
        <is>
          <t>Primary task performance metric</t>
        </is>
      </c>
      <c r="D5" s="46" t="str"/>
      <c r="E5" s="46" t="str"/>
      <c r="F5" s="46" t="str"/>
      <c r="G5" s="46" t="str"/>
      <c r="H5" s="46" t="str"/>
      <c r="I5" s="46" t="str"/>
      <c r="J5" s="46" t="inlineStr">
        <is>
          <t>Not run</t>
        </is>
      </c>
      <c r="K5" s="46" t="inlineStr">
        <is>
          <t>Needs assessment</t>
        </is>
      </c>
      <c r="L5" s="46" t="str"/>
      <c r="M5" s="46" t="str"/>
      <c r="N5" s="16">
        <f>IF(B5="Not applicable","N/A",IF(B5="Needs assessment","Needs assessment",IF(M5="","Missing evidence",IF(COUNTIFS('06_EVIDENCE_REGISTER'!$A:$A,M5,'06_EVIDENCE_REGISTER'!$B:$B,A5,'06_EVIDENCE_REGISTER'!$K:$K,"Current",'06_EVIDENCE_REGISTER'!$I:$I,"&gt;="&amp;TODAY())&gt;0,"Current evidence","Missing / stale / mismatched"))))</f>
        <v/>
      </c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ACC-002</t>
        </is>
      </c>
      <c r="B6" s="46" t="inlineStr">
        <is>
          <t>Needs assessment</t>
        </is>
      </c>
      <c r="C6" s="46" t="inlineStr">
        <is>
          <t>Critical false-positive / over-trigger metric</t>
        </is>
      </c>
      <c r="D6" s="46" t="str"/>
      <c r="E6" s="46" t="str"/>
      <c r="F6" s="46" t="str"/>
      <c r="G6" s="46" t="str"/>
      <c r="H6" s="46" t="str"/>
      <c r="I6" s="46" t="str"/>
      <c r="J6" s="46" t="inlineStr">
        <is>
          <t>Not run</t>
        </is>
      </c>
      <c r="K6" s="46" t="inlineStr">
        <is>
          <t>Needs assessment</t>
        </is>
      </c>
      <c r="L6" s="46" t="str"/>
      <c r="M6" s="46" t="str"/>
      <c r="N6" s="16">
        <f>IF(B6="Not applicable","N/A",IF(B6="Needs assessment","Needs assessment",IF(M6="","Missing evidence",IF(COUNTIFS('06_EVIDENCE_REGISTER'!$A:$A,M6,'06_EVIDENCE_REGISTER'!$B:$B,A6,'06_EVIDENCE_REGISTER'!$K:$K,"Current",'06_EVIDENCE_REGISTER'!$I:$I,"&gt;="&amp;TODAY())&gt;0,"Current evidence","Missing / stale / mismatched"))))</f>
        <v/>
      </c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ACC-003</t>
        </is>
      </c>
      <c r="B7" s="46" t="inlineStr">
        <is>
          <t>Needs assessment</t>
        </is>
      </c>
      <c r="C7" s="46" t="inlineStr">
        <is>
          <t>Critical false-negative / missed-event metric</t>
        </is>
      </c>
      <c r="D7" s="46" t="str"/>
      <c r="E7" s="46" t="str"/>
      <c r="F7" s="46" t="str"/>
      <c r="G7" s="46" t="str"/>
      <c r="H7" s="46" t="str"/>
      <c r="I7" s="46" t="str"/>
      <c r="J7" s="46" t="inlineStr">
        <is>
          <t>Not run</t>
        </is>
      </c>
      <c r="K7" s="46" t="inlineStr">
        <is>
          <t>Needs assessment</t>
        </is>
      </c>
      <c r="L7" s="46" t="str"/>
      <c r="M7" s="46" t="str"/>
      <c r="N7" s="16">
        <f>IF(B7="Not applicable","N/A",IF(B7="Needs assessment","Needs assessment",IF(M7="","Missing evidence",IF(COUNTIFS('06_EVIDENCE_REGISTER'!$A:$A,M7,'06_EVIDENCE_REGISTER'!$B:$B,A7,'06_EVIDENCE_REGISTER'!$K:$K,"Current",'06_EVIDENCE_REGISTER'!$I:$I,"&gt;="&amp;TODAY())&gt;0,"Current evidence","Missing / stale / mismatched"))))</f>
        <v/>
      </c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ACC-004</t>
        </is>
      </c>
      <c r="B8" s="46" t="inlineStr">
        <is>
          <t>Needs assessment</t>
        </is>
      </c>
      <c r="C8" s="46" t="inlineStr">
        <is>
          <t>Calibration / confidence reliability metric</t>
        </is>
      </c>
      <c r="D8" s="46" t="str"/>
      <c r="E8" s="46" t="str"/>
      <c r="F8" s="46" t="str"/>
      <c r="G8" s="46" t="str"/>
      <c r="H8" s="46" t="str"/>
      <c r="I8" s="46" t="str"/>
      <c r="J8" s="46" t="inlineStr">
        <is>
          <t>Not run</t>
        </is>
      </c>
      <c r="K8" s="46" t="inlineStr">
        <is>
          <t>Needs assessment</t>
        </is>
      </c>
      <c r="L8" s="46" t="str"/>
      <c r="M8" s="46" t="str"/>
      <c r="N8" s="16">
        <f>IF(B8="Not applicable","N/A",IF(B8="Needs assessment","Needs assessment",IF(M8="","Missing evidence",IF(COUNTIFS('06_EVIDENCE_REGISTER'!$A:$A,M8,'06_EVIDENCE_REGISTER'!$B:$B,A8,'06_EVIDENCE_REGISTER'!$K:$K,"Current",'06_EVIDENCE_REGISTER'!$I:$I,"&gt;="&amp;TODAY())&gt;0,"Current evidence","Missing / stale / mismatched"))))</f>
        <v/>
      </c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ACC-005</t>
        </is>
      </c>
      <c r="B9" s="46" t="inlineStr">
        <is>
          <t>Needs assessment</t>
        </is>
      </c>
      <c r="C9" s="46" t="inlineStr">
        <is>
          <t>Performance in safety/fundamental-rights critical subgroup/context</t>
        </is>
      </c>
      <c r="D9" s="46" t="str"/>
      <c r="E9" s="46" t="str"/>
      <c r="F9" s="46" t="str"/>
      <c r="G9" s="46" t="str"/>
      <c r="H9" s="46" t="str"/>
      <c r="I9" s="46" t="str"/>
      <c r="J9" s="46" t="inlineStr">
        <is>
          <t>Not run</t>
        </is>
      </c>
      <c r="K9" s="46" t="inlineStr">
        <is>
          <t>Needs assessment</t>
        </is>
      </c>
      <c r="L9" s="46" t="str"/>
      <c r="M9" s="46" t="str"/>
      <c r="N9" s="16">
        <f>IF(B9="Not applicable","N/A",IF(B9="Needs assessment","Needs assessment",IF(M9="","Missing evidence",IF(COUNTIFS('06_EVIDENCE_REGISTER'!$A:$A,M9,'06_EVIDENCE_REGISTER'!$B:$B,A9,'06_EVIDENCE_REGISTER'!$K:$K,"Current",'06_EVIDENCE_REGISTER'!$I:$I,"&gt;="&amp;TODAY())&gt;0,"Current evidence","Missing / stale / mismatched"))))</f>
        <v/>
      </c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ACC-006</t>
        </is>
      </c>
      <c r="B10" s="46" t="inlineStr">
        <is>
          <t>Needs assessment</t>
        </is>
      </c>
      <c r="C10" s="46" t="inlineStr">
        <is>
          <t>Performance under foreseeable operating-condition variation</t>
        </is>
      </c>
      <c r="D10" s="46" t="str"/>
      <c r="E10" s="46" t="str"/>
      <c r="F10" s="46" t="str"/>
      <c r="G10" s="46" t="str"/>
      <c r="H10" s="46" t="str"/>
      <c r="I10" s="46" t="str"/>
      <c r="J10" s="46" t="inlineStr">
        <is>
          <t>Not run</t>
        </is>
      </c>
      <c r="K10" s="46" t="inlineStr">
        <is>
          <t>Needs assessment</t>
        </is>
      </c>
      <c r="L10" s="46" t="str"/>
      <c r="M10" s="46" t="str"/>
      <c r="N10" s="16">
        <f>IF(B10="Not applicable","N/A",IF(B10="Needs assessment","Needs assessment",IF(M10="","Missing evidence",IF(COUNTIFS('06_EVIDENCE_REGISTER'!$A:$A,M10,'06_EVIDENCE_REGISTER'!$B:$B,A10,'06_EVIDENCE_REGISTER'!$K:$K,"Current",'06_EVIDENCE_REGISTER'!$I:$I,"&gt;="&amp;TODAY())&gt;0,"Current evidence","Missing / stale / mismatched"))))</f>
        <v/>
      </c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ACC-007</t>
        </is>
      </c>
      <c r="B11" s="46" t="inlineStr">
        <is>
          <t>Needs assessment</t>
        </is>
      </c>
      <c r="C11" s="46" t="inlineStr">
        <is>
          <t>Other system-specific accuracy/performance metric</t>
        </is>
      </c>
      <c r="D11" s="46" t="str"/>
      <c r="E11" s="46" t="str"/>
      <c r="F11" s="46" t="str"/>
      <c r="G11" s="46" t="str"/>
      <c r="H11" s="46" t="str"/>
      <c r="I11" s="46" t="str"/>
      <c r="J11" s="46" t="inlineStr">
        <is>
          <t>Not run</t>
        </is>
      </c>
      <c r="K11" s="46" t="inlineStr">
        <is>
          <t>Needs assessment</t>
        </is>
      </c>
      <c r="L11" s="46" t="str"/>
      <c r="M11" s="46" t="str"/>
      <c r="N11" s="16">
        <f>IF(B11="Not applicable","N/A",IF(B11="Needs assessment","Needs assessment",IF(M11="","Missing evidence",IF(COUNTIFS('06_EVIDENCE_REGISTER'!$A:$A,M11,'06_EVIDENCE_REGISTER'!$B:$B,A11,'06_EVIDENCE_REGISTER'!$K:$K,"Current",'06_EVIDENCE_REGISTER'!$I:$I,"&gt;="&amp;TODAY())&gt;0,"Current evidence","Missing / stale / mismatched"))))</f>
        <v/>
      </c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ACC-008</t>
        </is>
      </c>
      <c r="B12" s="46" t="inlineStr">
        <is>
          <t>Needs assessment</t>
        </is>
      </c>
      <c r="C12" s="46" t="inlineStr">
        <is>
          <t>Other system-specific accuracy/performance metric</t>
        </is>
      </c>
      <c r="D12" s="46" t="str"/>
      <c r="E12" s="46" t="str"/>
      <c r="F12" s="46" t="str"/>
      <c r="G12" s="46" t="str"/>
      <c r="H12" s="46" t="str"/>
      <c r="I12" s="46" t="str"/>
      <c r="J12" s="46" t="inlineStr">
        <is>
          <t>Not run</t>
        </is>
      </c>
      <c r="K12" s="46" t="inlineStr">
        <is>
          <t>Needs assessment</t>
        </is>
      </c>
      <c r="L12" s="46" t="str"/>
      <c r="M12" s="46" t="str"/>
      <c r="N12" s="16">
        <f>IF(B12="Not applicable","N/A",IF(B12="Needs assessment","Needs assessment",IF(M12="","Missing evidence",IF(COUNTIFS('06_EVIDENCE_REGISTER'!$A:$A,M12,'06_EVIDENCE_REGISTER'!$B:$B,A12,'06_EVIDENCE_REGISTER'!$K:$K,"Current",'06_EVIDENCE_REGISTER'!$I:$I,"&gt;="&amp;TODAY())&gt;0,"Current evidence","Missing / stale / mismatched"))))</f>
        <v/>
      </c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 ht="23" customHeight="1" s="70">
      <c r="A15" s="33" t="inlineStr">
        <is>
          <t>ACCURACY ASSURANCE SUMMARY</t>
        </is>
      </c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 ht="31" customHeight="1" s="70">
      <c r="A16" s="40" t="inlineStr">
        <is>
          <t>Metric</t>
        </is>
      </c>
      <c r="B16" s="40" t="inlineStr">
        <is>
          <t>Value</t>
        </is>
      </c>
      <c r="C16" s="40" t="inlineStr">
        <is>
          <t>Interpretation</t>
        </is>
      </c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Applicable metrics</t>
        </is>
      </c>
      <c r="B17" s="16">
        <f>COUNTIF(B5:B12,"Applicable")</f>
        <v/>
      </c>
      <c r="C17" s="6" t="inlineStr">
        <is>
          <t>System-specific accuracy/performance metrics in scope.</t>
        </is>
      </c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Applicable metrics not passed</t>
        </is>
      </c>
      <c r="B18" s="16">
        <f>COUNTIFS(B5:B12,"Applicable",J5:J12,"&lt;&gt;Pass")</f>
        <v/>
      </c>
      <c r="C18" s="6" t="inlineStr">
        <is>
          <t>Fail/inconclusive/not-run states remain.</t>
        </is>
      </c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Applicable metrics not declared in instructions</t>
        </is>
      </c>
      <c r="B19" s="16">
        <f>COUNTIFS(B5:B12,"Applicable",K5:K12,"&lt;&gt;Yes")</f>
        <v/>
      </c>
      <c r="C19" s="6" t="inlineStr">
        <is>
          <t>Article 15(3) / Article 13 interface gap.</t>
        </is>
      </c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Applicable metrics lacking current evidence</t>
        </is>
      </c>
      <c r="B20" s="16">
        <f>COUNTIFS(B5:B12,"Applicable",N5:N12,"&lt;&gt;Current evidence")</f>
        <v/>
      </c>
      <c r="C20" s="6" t="inlineStr">
        <is>
          <t>Evidence gate.</t>
        </is>
      </c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</sheetData>
  <autoFilter ref="A4:N20"/>
  <mergeCells count="3">
    <mergeCell ref="A1:N1"/>
    <mergeCell ref="A2:N2"/>
    <mergeCell ref="A15:N15"/>
  </mergeCells>
  <conditionalFormatting sqref="J5:J12">
    <cfRule type="expression" priority="1" dxfId="0">
      <formula>J5="Fail"</formula>
    </cfRule>
    <cfRule type="expression" priority="2" dxfId="1">
      <formula>J5="Pass"</formula>
    </cfRule>
  </conditionalFormatting>
  <conditionalFormatting sqref="N5:N12">
    <cfRule type="expression" priority="3" dxfId="1">
      <formula>N5="Current evidence"</formula>
    </cfRule>
    <cfRule type="expression" priority="4" dxfId="0">
      <formula>AND(B5="Applicable",N5&lt;&gt;"Current evidence")</formula>
    </cfRule>
  </conditionalFormatting>
  <dataValidations count="3">
    <dataValidation sqref="B5:B12" showDropDown="0" showInputMessage="0" showErrorMessage="0" allowBlank="0" type="list">
      <formula1>"Applicable,Not applicable,Needs assessment"</formula1>
    </dataValidation>
    <dataValidation sqref="J5:J12" showDropDown="0" showInputMessage="0" showErrorMessage="0" allowBlank="0" type="list">
      <formula1>"Pass,Fail,Inconclusive,Not run,N/A — justified"</formula1>
    </dataValidation>
    <dataValidation sqref="K5:K12" showDropDown="0" showInputMessage="0" showErrorMessage="0" allowBlank="0" type="list">
      <formula1>"Yes,No,Needs assessment,N/A"</formula1>
    </dataValidation>
  </dataValidations>
  <pageMargins left="0.25" right="0.25" top="0.5" bottom="0.5" header="0.3" footer="0.3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Z26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0" min="1" max="1"/>
    <col width="18" customWidth="1" style="70" min="2" max="2"/>
    <col width="20" customWidth="1" style="70" min="3" max="3"/>
    <col width="42" customWidth="1" style="70" min="4" max="4"/>
    <col width="26" customWidth="1" style="70" min="5" max="5"/>
    <col width="24" customWidth="1" style="70" min="6" max="6"/>
    <col width="24" customWidth="1" style="70" min="7" max="7"/>
    <col width="20" customWidth="1" style="70" min="8" max="8"/>
    <col width="22" customWidth="1" style="70" min="9" max="9"/>
    <col width="22" customWidth="1" style="70" min="10" max="10"/>
    <col width="20" customWidth="1" style="70" min="11" max="11"/>
    <col width="22" customWidth="1" style="70" min="12" max="12"/>
    <col width="22" customWidth="1" style="70" min="13" max="13"/>
  </cols>
  <sheetData>
    <row r="1" ht="35" customHeight="1" s="70">
      <c r="A1" s="15" t="inlineStr">
        <is>
          <t>Robustness, Resilience &amp; Feedback-Loop Test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Article 15(4): resilience to errors/faults/inconsistencies and operating environment; redundancy/fail-safe can be used; adaptive feedback-loop risks require specific mitigation.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Test ID</t>
        </is>
      </c>
      <c r="B4" s="40" t="inlineStr">
        <is>
          <t>Applicability</t>
        </is>
      </c>
      <c r="C4" s="40" t="inlineStr">
        <is>
          <t>Article 15 aspect</t>
        </is>
      </c>
      <c r="D4" s="40" t="inlineStr">
        <is>
          <t>Scenario / failure mode</t>
        </is>
      </c>
      <c r="E4" s="40" t="inlineStr">
        <is>
          <t>Test method</t>
        </is>
      </c>
      <c r="F4" s="40" t="inlineStr">
        <is>
          <t>Acceptance criterion</t>
        </is>
      </c>
      <c r="G4" s="40" t="inlineStr">
        <is>
          <t>Observed result</t>
        </is>
      </c>
      <c r="H4" s="40" t="inlineStr">
        <is>
          <t>Outcome</t>
        </is>
      </c>
      <c r="I4" s="40" t="inlineStr">
        <is>
          <t>Fallback / mitigation</t>
        </is>
      </c>
      <c r="J4" s="40" t="inlineStr">
        <is>
          <t>Owner</t>
        </is>
      </c>
      <c r="K4" s="40" t="inlineStr">
        <is>
          <t>Evidence ID</t>
        </is>
      </c>
      <c r="L4" s="40" t="inlineStr">
        <is>
          <t>Evidence state</t>
        </is>
      </c>
      <c r="M4" s="40" t="inlineStr">
        <is>
          <t>Reviewer note</t>
        </is>
      </c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ROB-001</t>
        </is>
      </c>
      <c r="B5" s="46" t="inlineStr">
        <is>
          <t>Applicable</t>
        </is>
      </c>
      <c r="C5" s="46" t="inlineStr">
        <is>
          <t>15(4)</t>
        </is>
      </c>
      <c r="D5" s="46" t="inlineStr">
        <is>
          <t>Internal error / component fault / inconsistent internal state</t>
        </is>
      </c>
      <c r="E5" s="46" t="str"/>
      <c r="F5" s="46" t="str"/>
      <c r="G5" s="46" t="str"/>
      <c r="H5" s="46" t="inlineStr">
        <is>
          <t>Not run</t>
        </is>
      </c>
      <c r="I5" s="46" t="str"/>
      <c r="J5" s="46" t="str"/>
      <c r="K5" s="46" t="str"/>
      <c r="L5" s="16">
        <f>IF(B5="Not applicable","N/A",IF(B5="Needs assessment","Needs assessment",IF(K5="","Missing evidence",IF(COUNTIFS('06_EVIDENCE_REGISTER'!$A:$A,K5,'06_EVIDENCE_REGISTER'!$B:$B,A5,'06_EVIDENCE_REGISTER'!$K:$K,"Current",'06_EVIDENCE_REGISTER'!$I:$I,"&gt;="&amp;TODAY())&gt;0,"Current evidence","Missing / stale / mismatched"))))</f>
        <v/>
      </c>
      <c r="M5" s="6" t="str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ROB-002</t>
        </is>
      </c>
      <c r="B6" s="46" t="inlineStr">
        <is>
          <t>Applicable</t>
        </is>
      </c>
      <c r="C6" s="46" t="inlineStr">
        <is>
          <t>15(4)</t>
        </is>
      </c>
      <c r="D6" s="46" t="inlineStr">
        <is>
          <t>Invalid, missing, noisy or inconsistent environmental/input condition</t>
        </is>
      </c>
      <c r="E6" s="46" t="str"/>
      <c r="F6" s="46" t="str"/>
      <c r="G6" s="46" t="str"/>
      <c r="H6" s="46" t="inlineStr">
        <is>
          <t>Not run</t>
        </is>
      </c>
      <c r="I6" s="46" t="str"/>
      <c r="J6" s="46" t="str"/>
      <c r="K6" s="46" t="str"/>
      <c r="L6" s="16">
        <f>IF(B6="Not applicable","N/A",IF(B6="Needs assessment","Needs assessment",IF(K6="","Missing evidence",IF(COUNTIFS('06_EVIDENCE_REGISTER'!$A:$A,K6,'06_EVIDENCE_REGISTER'!$B:$B,A6,'06_EVIDENCE_REGISTER'!$K:$K,"Current",'06_EVIDENCE_REGISTER'!$I:$I,"&gt;="&amp;TODAY())&gt;0,"Current evidence","Missing / stale / mismatched"))))</f>
        <v/>
      </c>
      <c r="M6" s="6" t="str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ROB-003</t>
        </is>
      </c>
      <c r="B7" s="46" t="inlineStr">
        <is>
          <t>Needs assessment</t>
        </is>
      </c>
      <c r="C7" s="46" t="inlineStr">
        <is>
          <t>15(4)</t>
        </is>
      </c>
      <c r="D7" s="46" t="inlineStr">
        <is>
          <t>Human-interaction stress / atypical but foreseeable operator behaviour</t>
        </is>
      </c>
      <c r="E7" s="46" t="str"/>
      <c r="F7" s="46" t="str"/>
      <c r="G7" s="46" t="str"/>
      <c r="H7" s="46" t="inlineStr">
        <is>
          <t>Not run</t>
        </is>
      </c>
      <c r="I7" s="46" t="str"/>
      <c r="J7" s="46" t="str"/>
      <c r="K7" s="46" t="str"/>
      <c r="L7" s="16">
        <f>IF(B7="Not applicable","N/A",IF(B7="Needs assessment","Needs assessment",IF(K7="","Missing evidence",IF(COUNTIFS('06_EVIDENCE_REGISTER'!$A:$A,K7,'06_EVIDENCE_REGISTER'!$B:$B,A7,'06_EVIDENCE_REGISTER'!$K:$K,"Current",'06_EVIDENCE_REGISTER'!$I:$I,"&gt;="&amp;TODAY())&gt;0,"Current evidence","Missing / stale / mismatched"))))</f>
        <v/>
      </c>
      <c r="M7" s="6" t="str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ROB-004</t>
        </is>
      </c>
      <c r="B8" s="46" t="inlineStr">
        <is>
          <t>Needs assessment</t>
        </is>
      </c>
      <c r="C8" s="46" t="inlineStr">
        <is>
          <t>15(4)</t>
        </is>
      </c>
      <c r="D8" s="46" t="inlineStr">
        <is>
          <t>Interaction/dependency with another system or AI system</t>
        </is>
      </c>
      <c r="E8" s="46" t="str"/>
      <c r="F8" s="46" t="str"/>
      <c r="G8" s="46" t="str"/>
      <c r="H8" s="46" t="inlineStr">
        <is>
          <t>Not run</t>
        </is>
      </c>
      <c r="I8" s="46" t="str"/>
      <c r="J8" s="46" t="str"/>
      <c r="K8" s="46" t="str"/>
      <c r="L8" s="16">
        <f>IF(B8="Not applicable","N/A",IF(B8="Needs assessment","Needs assessment",IF(K8="","Missing evidence",IF(COUNTIFS('06_EVIDENCE_REGISTER'!$A:$A,K8,'06_EVIDENCE_REGISTER'!$B:$B,A8,'06_EVIDENCE_REGISTER'!$K:$K,"Current",'06_EVIDENCE_REGISTER'!$I:$I,"&gt;="&amp;TODAY())&gt;0,"Current evidence","Missing / stale / mismatched"))))</f>
        <v/>
      </c>
      <c r="M8" s="6" t="str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ROB-005</t>
        </is>
      </c>
      <c r="B9" s="46" t="inlineStr">
        <is>
          <t>Needs assessment</t>
        </is>
      </c>
      <c r="C9" s="46" t="inlineStr">
        <is>
          <t>15(4)</t>
        </is>
      </c>
      <c r="D9" s="46" t="inlineStr">
        <is>
          <t>Backup / redundancy / fail-over transition</t>
        </is>
      </c>
      <c r="E9" s="46" t="str"/>
      <c r="F9" s="46" t="str"/>
      <c r="G9" s="46" t="str"/>
      <c r="H9" s="46" t="inlineStr">
        <is>
          <t>Not run</t>
        </is>
      </c>
      <c r="I9" s="46" t="str"/>
      <c r="J9" s="46" t="str"/>
      <c r="K9" s="46" t="str"/>
      <c r="L9" s="16">
        <f>IF(B9="Not applicable","N/A",IF(B9="Needs assessment","Needs assessment",IF(K9="","Missing evidence",IF(COUNTIFS('06_EVIDENCE_REGISTER'!$A:$A,K9,'06_EVIDENCE_REGISTER'!$B:$B,A9,'06_EVIDENCE_REGISTER'!$K:$K,"Current",'06_EVIDENCE_REGISTER'!$I:$I,"&gt;="&amp;TODAY())&gt;0,"Current evidence","Missing / stale / mismatched"))))</f>
        <v/>
      </c>
      <c r="M9" s="6" t="str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ROB-006</t>
        </is>
      </c>
      <c r="B10" s="46" t="inlineStr">
        <is>
          <t>Needs assessment</t>
        </is>
      </c>
      <c r="C10" s="46" t="inlineStr">
        <is>
          <t>15(4)</t>
        </is>
      </c>
      <c r="D10" s="46" t="inlineStr">
        <is>
          <t>Safe degradation / fail-safe behaviour</t>
        </is>
      </c>
      <c r="E10" s="46" t="str"/>
      <c r="F10" s="46" t="str"/>
      <c r="G10" s="46" t="str"/>
      <c r="H10" s="46" t="inlineStr">
        <is>
          <t>Not run</t>
        </is>
      </c>
      <c r="I10" s="46" t="str"/>
      <c r="J10" s="46" t="str"/>
      <c r="K10" s="46" t="str"/>
      <c r="L10" s="16">
        <f>IF(B10="Not applicable","N/A",IF(B10="Needs assessment","Needs assessment",IF(K10="","Missing evidence",IF(COUNTIFS('06_EVIDENCE_REGISTER'!$A:$A,K10,'06_EVIDENCE_REGISTER'!$B:$B,A10,'06_EVIDENCE_REGISTER'!$K:$K,"Current",'06_EVIDENCE_REGISTER'!$I:$I,"&gt;="&amp;TODAY())&gt;0,"Current evidence","Missing / stale / mismatched"))))</f>
        <v/>
      </c>
      <c r="M10" s="6" t="str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ROB-007</t>
        </is>
      </c>
      <c r="B11" s="46" t="inlineStr">
        <is>
          <t>Applicable</t>
        </is>
      </c>
      <c r="C11" s="46" t="inlineStr">
        <is>
          <t>15(1),(4)</t>
        </is>
      </c>
      <c r="D11" s="46" t="inlineStr">
        <is>
          <t>Performance consistency across lifecycle / version change / drift</t>
        </is>
      </c>
      <c r="E11" s="46" t="str"/>
      <c r="F11" s="46" t="str"/>
      <c r="G11" s="46" t="str"/>
      <c r="H11" s="46" t="inlineStr">
        <is>
          <t>Not run</t>
        </is>
      </c>
      <c r="I11" s="46" t="str"/>
      <c r="J11" s="46" t="str"/>
      <c r="K11" s="46" t="str"/>
      <c r="L11" s="16">
        <f>IF(B11="Not applicable","N/A",IF(B11="Needs assessment","Needs assessment",IF(K11="","Missing evidence",IF(COUNTIFS('06_EVIDENCE_REGISTER'!$A:$A,K11,'06_EVIDENCE_REGISTER'!$B:$B,A11,'06_EVIDENCE_REGISTER'!$K:$K,"Current",'06_EVIDENCE_REGISTER'!$I:$I,"&gt;="&amp;TODAY())&gt;0,"Current evidence","Missing / stale / mismatched"))))</f>
        <v/>
      </c>
      <c r="M11" s="6" t="str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ROB-008</t>
        </is>
      </c>
      <c r="B12" s="46" t="inlineStr">
        <is>
          <t>Needs assessment</t>
        </is>
      </c>
      <c r="C12" s="46" t="inlineStr">
        <is>
          <t>15(4) feedback loop</t>
        </is>
      </c>
      <c r="D12" s="46" t="inlineStr">
        <is>
          <t>Adaptive-learning biased-output feedback-loop scenario</t>
        </is>
      </c>
      <c r="E12" s="46" t="str"/>
      <c r="F12" s="46" t="str"/>
      <c r="G12" s="46" t="str"/>
      <c r="H12" s="46" t="inlineStr">
        <is>
          <t>Not run</t>
        </is>
      </c>
      <c r="I12" s="46" t="str"/>
      <c r="J12" s="46" t="str"/>
      <c r="K12" s="46" t="str"/>
      <c r="L12" s="16">
        <f>IF(B12="Not applicable","N/A",IF(B12="Needs assessment","Needs assessment",IF(K12="","Missing evidence",IF(COUNTIFS('06_EVIDENCE_REGISTER'!$A:$A,K12,'06_EVIDENCE_REGISTER'!$B:$B,A12,'06_EVIDENCE_REGISTER'!$K:$K,"Current",'06_EVIDENCE_REGISTER'!$I:$I,"&gt;="&amp;TODAY())&gt;0,"Current evidence","Missing / stale / mismatched"))))</f>
        <v/>
      </c>
      <c r="M12" s="6" t="str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ROB-009</t>
        </is>
      </c>
      <c r="B13" s="46" t="inlineStr">
        <is>
          <t>Needs assessment</t>
        </is>
      </c>
      <c r="C13" s="46" t="inlineStr">
        <is>
          <t>15(4)</t>
        </is>
      </c>
      <c r="D13" s="46" t="inlineStr">
        <is>
          <t>Recovery / rollback after robustness failure</t>
        </is>
      </c>
      <c r="E13" s="46" t="str"/>
      <c r="F13" s="46" t="str"/>
      <c r="G13" s="46" t="str"/>
      <c r="H13" s="46" t="inlineStr">
        <is>
          <t>Not run</t>
        </is>
      </c>
      <c r="I13" s="46" t="str"/>
      <c r="J13" s="46" t="str"/>
      <c r="K13" s="46" t="str"/>
      <c r="L13" s="16">
        <f>IF(B13="Not applicable","N/A",IF(B13="Needs assessment","Needs assessment",IF(K13="","Missing evidence",IF(COUNTIFS('06_EVIDENCE_REGISTER'!$A:$A,K13,'06_EVIDENCE_REGISTER'!$B:$B,A13,'06_EVIDENCE_REGISTER'!$K:$K,"Current",'06_EVIDENCE_REGISTER'!$I:$I,"&gt;="&amp;TODAY())&gt;0,"Current evidence","Missing / stale / mismatched"))))</f>
        <v/>
      </c>
      <c r="M13" s="6" t="str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ROB-010</t>
        </is>
      </c>
      <c r="B14" s="46" t="inlineStr">
        <is>
          <t>Needs assessment</t>
        </is>
      </c>
      <c r="C14" s="46" t="inlineStr">
        <is>
          <t>15(4)</t>
        </is>
      </c>
      <c r="D14" s="46" t="inlineStr">
        <is>
          <t>Other intended-purpose specific robustness scenario</t>
        </is>
      </c>
      <c r="E14" s="46" t="str"/>
      <c r="F14" s="46" t="str"/>
      <c r="G14" s="46" t="str"/>
      <c r="H14" s="46" t="inlineStr">
        <is>
          <t>Not run</t>
        </is>
      </c>
      <c r="I14" s="46" t="str"/>
      <c r="J14" s="46" t="str"/>
      <c r="K14" s="46" t="str"/>
      <c r="L14" s="16">
        <f>IF(B14="Not applicable","N/A",IF(B14="Needs assessment","Needs assessment",IF(K14="","Missing evidence",IF(COUNTIFS('06_EVIDENCE_REGISTER'!$A:$A,K14,'06_EVIDENCE_REGISTER'!$B:$B,A14,'06_EVIDENCE_REGISTER'!$K:$K,"Current",'06_EVIDENCE_REGISTER'!$I:$I,"&gt;="&amp;TODAY())&gt;0,"Current evidence","Missing / stale / mismatched"))))</f>
        <v/>
      </c>
      <c r="M14" s="6" t="str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 ht="23" customHeight="1" s="70">
      <c r="A17" s="33" t="inlineStr">
        <is>
          <t>ROBUSTNESS ASSURANCE SUMMARY</t>
        </is>
      </c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 ht="31" customHeight="1" s="70">
      <c r="A18" s="40" t="inlineStr">
        <is>
          <t>Metric</t>
        </is>
      </c>
      <c r="B18" s="40" t="inlineStr">
        <is>
          <t>Value</t>
        </is>
      </c>
      <c r="C18" s="40" t="inlineStr">
        <is>
          <t>Interpretation</t>
        </is>
      </c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Applicable robustness tests</t>
        </is>
      </c>
      <c r="B19" s="16">
        <f>COUNTIF(B5:B14,"Applicable")</f>
        <v/>
      </c>
      <c r="C19" s="6" t="inlineStr">
        <is>
          <t>Tests in scope.</t>
        </is>
      </c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Applicable tests not passed</t>
        </is>
      </c>
      <c r="B20" s="16">
        <f>COUNTIFS(B5:B14,"Applicable",H5:H14,"&lt;&gt;Pass")</f>
        <v/>
      </c>
      <c r="C20" s="6" t="inlineStr">
        <is>
          <t>Fail/inconclusive/not-run states remain.</t>
        </is>
      </c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Applicability still unresolved</t>
        </is>
      </c>
      <c r="B21" s="16">
        <f>COUNTIF(B5:B14,"Needs assessment")</f>
        <v/>
      </c>
      <c r="C21" s="6" t="inlineStr">
        <is>
          <t>Needs-assessment rows remain.</t>
        </is>
      </c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Applicable tests lacking current evidence</t>
        </is>
      </c>
      <c r="B22" s="16">
        <f>COUNTIFS(B5:B14,"Applicable",L5:L14,"&lt;&gt;Current evidence")</f>
        <v/>
      </c>
      <c r="C22" s="6" t="inlineStr">
        <is>
          <t>Evidence gate.</t>
        </is>
      </c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</sheetData>
  <autoFilter ref="A4:M22"/>
  <mergeCells count="3">
    <mergeCell ref="A2:M2"/>
    <mergeCell ref="A1:M1"/>
    <mergeCell ref="A17:M17"/>
  </mergeCells>
  <conditionalFormatting sqref="H5:H14">
    <cfRule type="expression" priority="1" dxfId="0">
      <formula>H5="Fail"</formula>
    </cfRule>
    <cfRule type="expression" priority="2" dxfId="1">
      <formula>H5="Pass"</formula>
    </cfRule>
  </conditionalFormatting>
  <conditionalFormatting sqref="L5:L14">
    <cfRule type="expression" priority="3" dxfId="1">
      <formula>L5="Current evidence"</formula>
    </cfRule>
    <cfRule type="expression" priority="4" dxfId="0">
      <formula>AND(B5="Applicable",L5&lt;&gt;"Current evidence")</formula>
    </cfRule>
  </conditionalFormatting>
  <dataValidations count="2">
    <dataValidation sqref="B5:B14" showDropDown="0" showInputMessage="0" showErrorMessage="0" allowBlank="0" type="list">
      <formula1>"Applicable,Not applicable,Needs assessment"</formula1>
    </dataValidation>
    <dataValidation sqref="H5:H14" showDropDown="0" showInputMessage="0" showErrorMessage="0" allowBlank="0" type="list">
      <formula1>"Pass,Fail,Inconclusive,Not run,N/A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Z26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0" min="1" max="1"/>
    <col width="18" customWidth="1" style="70" min="2" max="2"/>
    <col width="22" customWidth="1" style="70" min="3" max="3"/>
    <col width="40" customWidth="1" style="70" min="4" max="4"/>
    <col width="24" customWidth="1" style="70" min="5" max="5"/>
    <col width="24" customWidth="1" style="70" min="6" max="6"/>
    <col width="24" customWidth="1" style="70" min="7" max="7"/>
    <col width="20" customWidth="1" style="70" min="8" max="8"/>
    <col width="22" customWidth="1" style="70" min="9" max="9"/>
    <col width="22" customWidth="1" style="70" min="10" max="10"/>
    <col width="20" customWidth="1" style="70" min="11" max="11"/>
    <col width="22" customWidth="1" style="70" min="12" max="12"/>
    <col width="22" customWidth="1" style="70" min="13" max="13"/>
  </cols>
  <sheetData>
    <row r="1" ht="35" customHeight="1" s="70">
      <c r="A1" s="15" t="inlineStr">
        <is>
          <t>AI Cybersecurity Threat &amp; Test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Article 15(5): resilience to unauthorised alteration and risk-appropriate technical solutions, including where appropriate prevention, detection, response, resolution and control of AI-specific attacks.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Test ID</t>
        </is>
      </c>
      <c r="B4" s="40" t="inlineStr">
        <is>
          <t>Applicability</t>
        </is>
      </c>
      <c r="C4" s="40" t="inlineStr">
        <is>
          <t>Threat / control area</t>
        </is>
      </c>
      <c r="D4" s="40" t="inlineStr">
        <is>
          <t>Attack / misuse scenario</t>
        </is>
      </c>
      <c r="E4" s="40" t="inlineStr">
        <is>
          <t>Prevention / hardening</t>
        </is>
      </c>
      <c r="F4" s="40" t="inlineStr">
        <is>
          <t>Detection / monitoring</t>
        </is>
      </c>
      <c r="G4" s="40" t="inlineStr">
        <is>
          <t>Response / recovery</t>
        </is>
      </c>
      <c r="H4" s="40" t="inlineStr">
        <is>
          <t>Outcome</t>
        </is>
      </c>
      <c r="I4" s="40" t="inlineStr">
        <is>
          <t>Residual cyber risk / action</t>
        </is>
      </c>
      <c r="J4" s="40" t="inlineStr">
        <is>
          <t>Owner</t>
        </is>
      </c>
      <c r="K4" s="40" t="inlineStr">
        <is>
          <t>Evidence ID</t>
        </is>
      </c>
      <c r="L4" s="40" t="inlineStr">
        <is>
          <t>Evidence state</t>
        </is>
      </c>
      <c r="M4" s="40" t="inlineStr">
        <is>
          <t>Reviewer note</t>
        </is>
      </c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CYB-001</t>
        </is>
      </c>
      <c r="B5" s="46" t="inlineStr">
        <is>
          <t>Applicable</t>
        </is>
      </c>
      <c r="C5" s="46" t="inlineStr">
        <is>
          <t>Unauthorised alteration</t>
        </is>
      </c>
      <c r="D5" s="46" t="inlineStr">
        <is>
          <t>Unauthorised third party attempts to alter system use, output or performance</t>
        </is>
      </c>
      <c r="E5" s="46" t="str"/>
      <c r="F5" s="46" t="str"/>
      <c r="G5" s="46" t="str"/>
      <c r="H5" s="46" t="inlineStr">
        <is>
          <t>Not run</t>
        </is>
      </c>
      <c r="I5" s="46" t="str"/>
      <c r="J5" s="46" t="str"/>
      <c r="K5" s="46" t="str"/>
      <c r="L5" s="16">
        <f>IF(B5="Not applicable","N/A",IF(B5="Needs assessment","Needs assessment",IF(K5="","Missing evidence",IF(COUNTIFS('06_EVIDENCE_REGISTER'!$A:$A,K5,'06_EVIDENCE_REGISTER'!$B:$B,A5,'06_EVIDENCE_REGISTER'!$K:$K,"Current",'06_EVIDENCE_REGISTER'!$I:$I,"&gt;="&amp;TODAY())&gt;0,"Current evidence","Missing / stale / mismatched"))))</f>
        <v/>
      </c>
      <c r="M5" s="6" t="str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CYB-002</t>
        </is>
      </c>
      <c r="B6" s="46" t="inlineStr">
        <is>
          <t>Needs assessment</t>
        </is>
      </c>
      <c r="C6" s="46" t="inlineStr">
        <is>
          <t>Data poisoning</t>
        </is>
      </c>
      <c r="D6" s="46" t="inlineStr">
        <is>
          <t>Manipulation of training / fine-tuning / update data</t>
        </is>
      </c>
      <c r="E6" s="46" t="str"/>
      <c r="F6" s="46" t="str"/>
      <c r="G6" s="46" t="str"/>
      <c r="H6" s="46" t="inlineStr">
        <is>
          <t>Not run</t>
        </is>
      </c>
      <c r="I6" s="46" t="str"/>
      <c r="J6" s="46" t="str"/>
      <c r="K6" s="46" t="str"/>
      <c r="L6" s="16">
        <f>IF(B6="Not applicable","N/A",IF(B6="Needs assessment","Needs assessment",IF(K6="","Missing evidence",IF(COUNTIFS('06_EVIDENCE_REGISTER'!$A:$A,K6,'06_EVIDENCE_REGISTER'!$B:$B,A6,'06_EVIDENCE_REGISTER'!$K:$K,"Current",'06_EVIDENCE_REGISTER'!$I:$I,"&gt;="&amp;TODAY())&gt;0,"Current evidence","Missing / stale / mismatched"))))</f>
        <v/>
      </c>
      <c r="M6" s="6" t="str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CYB-003</t>
        </is>
      </c>
      <c r="B7" s="46" t="inlineStr">
        <is>
          <t>Needs assessment</t>
        </is>
      </c>
      <c r="C7" s="46" t="inlineStr">
        <is>
          <t>Model poisoning</t>
        </is>
      </c>
      <c r="D7" s="46" t="inlineStr">
        <is>
          <t>Manipulation of pre-trained components or model artefacts used in training/integration</t>
        </is>
      </c>
      <c r="E7" s="46" t="str"/>
      <c r="F7" s="46" t="str"/>
      <c r="G7" s="46" t="str"/>
      <c r="H7" s="46" t="inlineStr">
        <is>
          <t>Not run</t>
        </is>
      </c>
      <c r="I7" s="46" t="str"/>
      <c r="J7" s="46" t="str"/>
      <c r="K7" s="46" t="str"/>
      <c r="L7" s="16">
        <f>IF(B7="Not applicable","N/A",IF(B7="Needs assessment","Needs assessment",IF(K7="","Missing evidence",IF(COUNTIFS('06_EVIDENCE_REGISTER'!$A:$A,K7,'06_EVIDENCE_REGISTER'!$B:$B,A7,'06_EVIDENCE_REGISTER'!$K:$K,"Current",'06_EVIDENCE_REGISTER'!$I:$I,"&gt;="&amp;TODAY())&gt;0,"Current evidence","Missing / stale / mismatched"))))</f>
        <v/>
      </c>
      <c r="M7" s="6" t="str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CYB-004</t>
        </is>
      </c>
      <c r="B8" s="46" t="inlineStr">
        <is>
          <t>Needs assessment</t>
        </is>
      </c>
      <c r="C8" s="46" t="inlineStr">
        <is>
          <t>Adversarial examples / model evasion</t>
        </is>
      </c>
      <c r="D8" s="46" t="inlineStr">
        <is>
          <t>Crafted inputs intended to induce error or bypass expected behaviour</t>
        </is>
      </c>
      <c r="E8" s="46" t="str"/>
      <c r="F8" s="46" t="str"/>
      <c r="G8" s="46" t="str"/>
      <c r="H8" s="46" t="inlineStr">
        <is>
          <t>Not run</t>
        </is>
      </c>
      <c r="I8" s="46" t="str"/>
      <c r="J8" s="46" t="str"/>
      <c r="K8" s="46" t="str"/>
      <c r="L8" s="16">
        <f>IF(B8="Not applicable","N/A",IF(B8="Needs assessment","Needs assessment",IF(K8="","Missing evidence",IF(COUNTIFS('06_EVIDENCE_REGISTER'!$A:$A,K8,'06_EVIDENCE_REGISTER'!$B:$B,A8,'06_EVIDENCE_REGISTER'!$K:$K,"Current",'06_EVIDENCE_REGISTER'!$I:$I,"&gt;="&amp;TODAY())&gt;0,"Current evidence","Missing / stale / mismatched"))))</f>
        <v/>
      </c>
      <c r="M8" s="6" t="str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CYB-005</t>
        </is>
      </c>
      <c r="B9" s="46" t="inlineStr">
        <is>
          <t>Needs assessment</t>
        </is>
      </c>
      <c r="C9" s="46" t="inlineStr">
        <is>
          <t>Confidentiality attacks</t>
        </is>
      </c>
      <c r="D9" s="46" t="inlineStr">
        <is>
          <t>Model extraction, inversion, inference or other disclosure of protected model/data information</t>
        </is>
      </c>
      <c r="E9" s="46" t="str"/>
      <c r="F9" s="46" t="str"/>
      <c r="G9" s="46" t="str"/>
      <c r="H9" s="46" t="inlineStr">
        <is>
          <t>Not run</t>
        </is>
      </c>
      <c r="I9" s="46" t="str"/>
      <c r="J9" s="46" t="str"/>
      <c r="K9" s="46" t="str"/>
      <c r="L9" s="16">
        <f>IF(B9="Not applicable","N/A",IF(B9="Needs assessment","Needs assessment",IF(K9="","Missing evidence",IF(COUNTIFS('06_EVIDENCE_REGISTER'!$A:$A,K9,'06_EVIDENCE_REGISTER'!$B:$B,A9,'06_EVIDENCE_REGISTER'!$K:$K,"Current",'06_EVIDENCE_REGISTER'!$I:$I,"&gt;="&amp;TODAY())&gt;0,"Current evidence","Missing / stale / mismatched"))))</f>
        <v/>
      </c>
      <c r="M9" s="6" t="str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CYB-006</t>
        </is>
      </c>
      <c r="B10" s="46" t="inlineStr">
        <is>
          <t>Applicable</t>
        </is>
      </c>
      <c r="C10" s="46" t="inlineStr">
        <is>
          <t>Model / component flaws</t>
        </is>
      </c>
      <c r="D10" s="46" t="inlineStr">
        <is>
          <t>Known/foreseeable flaws in model, dependency, library, component or interface</t>
        </is>
      </c>
      <c r="E10" s="46" t="str"/>
      <c r="F10" s="46" t="str"/>
      <c r="G10" s="46" t="str"/>
      <c r="H10" s="46" t="inlineStr">
        <is>
          <t>Not run</t>
        </is>
      </c>
      <c r="I10" s="46" t="str"/>
      <c r="J10" s="46" t="str"/>
      <c r="K10" s="46" t="str"/>
      <c r="L10" s="16">
        <f>IF(B10="Not applicable","N/A",IF(B10="Needs assessment","Needs assessment",IF(K10="","Missing evidence",IF(COUNTIFS('06_EVIDENCE_REGISTER'!$A:$A,K10,'06_EVIDENCE_REGISTER'!$B:$B,A10,'06_EVIDENCE_REGISTER'!$K:$K,"Current",'06_EVIDENCE_REGISTER'!$I:$I,"&gt;="&amp;TODAY())&gt;0,"Current evidence","Missing / stale / mismatched"))))</f>
        <v/>
      </c>
      <c r="M10" s="6" t="str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CYB-007</t>
        </is>
      </c>
      <c r="B11" s="46" t="inlineStr">
        <is>
          <t>Applicable</t>
        </is>
      </c>
      <c r="C11" s="46" t="inlineStr">
        <is>
          <t>Access / privilege boundary</t>
        </is>
      </c>
      <c r="D11" s="46" t="inlineStr">
        <is>
          <t>Abuse of identities, privileges, administration or model-management functions</t>
        </is>
      </c>
      <c r="E11" s="46" t="str"/>
      <c r="F11" s="46" t="str"/>
      <c r="G11" s="46" t="str"/>
      <c r="H11" s="46" t="inlineStr">
        <is>
          <t>Not run</t>
        </is>
      </c>
      <c r="I11" s="46" t="str"/>
      <c r="J11" s="46" t="str"/>
      <c r="K11" s="46" t="str"/>
      <c r="L11" s="16">
        <f>IF(B11="Not applicable","N/A",IF(B11="Needs assessment","Needs assessment",IF(K11="","Missing evidence",IF(COUNTIFS('06_EVIDENCE_REGISTER'!$A:$A,K11,'06_EVIDENCE_REGISTER'!$B:$B,A11,'06_EVIDENCE_REGISTER'!$K:$K,"Current",'06_EVIDENCE_REGISTER'!$I:$I,"&gt;="&amp;TODAY())&gt;0,"Current evidence","Missing / stale / mismatched"))))</f>
        <v/>
      </c>
      <c r="M11" s="6" t="str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CYB-008</t>
        </is>
      </c>
      <c r="B12" s="46" t="inlineStr">
        <is>
          <t>Needs assessment</t>
        </is>
      </c>
      <c r="C12" s="46" t="inlineStr">
        <is>
          <t>Availability / resource exhaustion</t>
        </is>
      </c>
      <c r="D12" s="46" t="inlineStr">
        <is>
          <t>Attempts to degrade or deny safe/consistent service</t>
        </is>
      </c>
      <c r="E12" s="46" t="str"/>
      <c r="F12" s="46" t="str"/>
      <c r="G12" s="46" t="str"/>
      <c r="H12" s="46" t="inlineStr">
        <is>
          <t>Not run</t>
        </is>
      </c>
      <c r="I12" s="46" t="str"/>
      <c r="J12" s="46" t="str"/>
      <c r="K12" s="46" t="str"/>
      <c r="L12" s="16">
        <f>IF(B12="Not applicable","N/A",IF(B12="Needs assessment","Needs assessment",IF(K12="","Missing evidence",IF(COUNTIFS('06_EVIDENCE_REGISTER'!$A:$A,K12,'06_EVIDENCE_REGISTER'!$B:$B,A12,'06_EVIDENCE_REGISTER'!$K:$K,"Current",'06_EVIDENCE_REGISTER'!$I:$I,"&gt;="&amp;TODAY())&gt;0,"Current evidence","Missing / stale / mismatched"))))</f>
        <v/>
      </c>
      <c r="M12" s="6" t="str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CYB-009</t>
        </is>
      </c>
      <c r="B13" s="46" t="inlineStr">
        <is>
          <t>Applicable</t>
        </is>
      </c>
      <c r="C13" s="46" t="inlineStr">
        <is>
          <t>Detection / incident handling</t>
        </is>
      </c>
      <c r="D13" s="46" t="inlineStr">
        <is>
          <t>Ability to detect, respond to, resolve and control applicable AI-specific attacks</t>
        </is>
      </c>
      <c r="E13" s="46" t="str"/>
      <c r="F13" s="46" t="str"/>
      <c r="G13" s="46" t="str"/>
      <c r="H13" s="46" t="inlineStr">
        <is>
          <t>Not run</t>
        </is>
      </c>
      <c r="I13" s="46" t="str"/>
      <c r="J13" s="46" t="str"/>
      <c r="K13" s="46" t="str"/>
      <c r="L13" s="16">
        <f>IF(B13="Not applicable","N/A",IF(B13="Needs assessment","Needs assessment",IF(K13="","Missing evidence",IF(COUNTIFS('06_EVIDENCE_REGISTER'!$A:$A,K13,'06_EVIDENCE_REGISTER'!$B:$B,A13,'06_EVIDENCE_REGISTER'!$K:$K,"Current",'06_EVIDENCE_REGISTER'!$I:$I,"&gt;="&amp;TODAY())&gt;0,"Current evidence","Missing / stale / mismatched"))))</f>
        <v/>
      </c>
      <c r="M13" s="6" t="str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CYB-010</t>
        </is>
      </c>
      <c r="B14" s="46" t="inlineStr">
        <is>
          <t>Needs assessment</t>
        </is>
      </c>
      <c r="C14" s="46" t="inlineStr">
        <is>
          <t>Other system-specific cyber threat</t>
        </is>
      </c>
      <c r="D14" s="46" t="inlineStr">
        <is>
          <t>Threat identified by system-specific threat model / risk assessment</t>
        </is>
      </c>
      <c r="E14" s="46" t="str"/>
      <c r="F14" s="46" t="str"/>
      <c r="G14" s="46" t="str"/>
      <c r="H14" s="46" t="inlineStr">
        <is>
          <t>Not run</t>
        </is>
      </c>
      <c r="I14" s="46" t="str"/>
      <c r="J14" s="46" t="str"/>
      <c r="K14" s="46" t="str"/>
      <c r="L14" s="16">
        <f>IF(B14="Not applicable","N/A",IF(B14="Needs assessment","Needs assessment",IF(K14="","Missing evidence",IF(COUNTIFS('06_EVIDENCE_REGISTER'!$A:$A,K14,'06_EVIDENCE_REGISTER'!$B:$B,A14,'06_EVIDENCE_REGISTER'!$K:$K,"Current",'06_EVIDENCE_REGISTER'!$I:$I,"&gt;="&amp;TODAY())&gt;0,"Current evidence","Missing / stale / mismatched"))))</f>
        <v/>
      </c>
      <c r="M14" s="6" t="str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 ht="23" customHeight="1" s="70">
      <c r="A17" s="33" t="inlineStr">
        <is>
          <t>CYBERSECURITY ASSURANCE SUMMARY</t>
        </is>
      </c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 ht="31" customHeight="1" s="70">
      <c r="A18" s="40" t="inlineStr">
        <is>
          <t>Metric</t>
        </is>
      </c>
      <c r="B18" s="40" t="inlineStr">
        <is>
          <t>Value</t>
        </is>
      </c>
      <c r="C18" s="40" t="inlineStr">
        <is>
          <t>Interpretation</t>
        </is>
      </c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Applicable cyber tests</t>
        </is>
      </c>
      <c r="B19" s="16">
        <f>COUNTIF(B5:B14,"Applicable")</f>
        <v/>
      </c>
      <c r="C19" s="6" t="inlineStr">
        <is>
          <t>Threat/control areas in scope.</t>
        </is>
      </c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Applicable tests not passed</t>
        </is>
      </c>
      <c r="B20" s="16">
        <f>COUNTIFS(B5:B14,"Applicable",H5:H14,"&lt;&gt;Pass")</f>
        <v/>
      </c>
      <c r="C20" s="6" t="inlineStr">
        <is>
          <t>Fail/inconclusive/not-run states remain.</t>
        </is>
      </c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Applicability still unresolved</t>
        </is>
      </c>
      <c r="B21" s="16">
        <f>COUNTIF(B5:B14,"Needs assessment")</f>
        <v/>
      </c>
      <c r="C21" s="6" t="inlineStr">
        <is>
          <t>Needs-assessment threat rows remain.</t>
        </is>
      </c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Applicable tests lacking current evidence</t>
        </is>
      </c>
      <c r="B22" s="16">
        <f>COUNTIFS(B5:B14,"Applicable",L5:L14,"&lt;&gt;Current evidence")</f>
        <v/>
      </c>
      <c r="C22" s="6" t="inlineStr">
        <is>
          <t>Evidence gate.</t>
        </is>
      </c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</sheetData>
  <autoFilter ref="A4:M22"/>
  <mergeCells count="3">
    <mergeCell ref="A2:M2"/>
    <mergeCell ref="A1:M1"/>
    <mergeCell ref="A17:M17"/>
  </mergeCells>
  <conditionalFormatting sqref="H5:H14">
    <cfRule type="expression" priority="1" dxfId="0">
      <formula>H5="Fail"</formula>
    </cfRule>
    <cfRule type="expression" priority="2" dxfId="1">
      <formula>H5="Pass"</formula>
    </cfRule>
  </conditionalFormatting>
  <conditionalFormatting sqref="L5:L14">
    <cfRule type="expression" priority="3" dxfId="1">
      <formula>L5="Current evidence"</formula>
    </cfRule>
    <cfRule type="expression" priority="4" dxfId="0">
      <formula>AND(B5="Applicable",L5&lt;&gt;"Current evidence")</formula>
    </cfRule>
  </conditionalFormatting>
  <dataValidations count="2">
    <dataValidation sqref="B5:B14" showDropDown="0" showInputMessage="0" showErrorMessage="0" allowBlank="0" type="list">
      <formula1>"Applicable,Not applicable,Needs assessment"</formula1>
    </dataValidation>
    <dataValidation sqref="H5:H14" showDropDown="0" showInputMessage="0" showErrorMessage="0" allowBlank="0" type="list">
      <formula1>"Pass,Fail,Inconclusive,Not run,N/A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Z26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style="70" min="1" max="1"/>
    <col width="20" customWidth="1" style="70" min="2" max="2"/>
    <col width="20" customWidth="1" style="70" min="3" max="3"/>
    <col width="40" customWidth="1" style="70" min="4" max="4"/>
    <col width="44" customWidth="1" style="70" min="5" max="5"/>
    <col width="16" customWidth="1" style="70" min="6" max="6"/>
    <col width="20" customWidth="1" style="70" min="7" max="7"/>
    <col width="16" customWidth="1" style="70" min="8" max="8"/>
    <col width="16" customWidth="1" style="70" min="9" max="9"/>
    <col width="20" customWidth="1" style="70" min="10" max="10"/>
    <col width="18" customWidth="1" style="70" min="11" max="11"/>
    <col width="22" customWidth="1" style="70" min="12" max="12"/>
    <col width="18" customWidth="1" style="70" min="13" max="13"/>
    <col width="25" customWidth="1" style="70" min="14" max="14"/>
  </cols>
  <sheetData>
    <row r="1" ht="35" customHeight="1" s="70">
      <c r="A1" s="15" t="inlineStr">
        <is>
          <t>Accuracy, Robustness &amp; Cybersecurity Evidence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Use exact Linked Item IDs from controls, accuracy metrics, robustness tests or cybersecurity tests. Store controlled pointers, not sensitive evidence dumps.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Evidence ID</t>
        </is>
      </c>
      <c r="B4" s="40" t="inlineStr">
        <is>
          <t>Linked item ID</t>
        </is>
      </c>
      <c r="C4" s="40" t="inlineStr">
        <is>
          <t>Evidence type</t>
        </is>
      </c>
      <c r="D4" s="40" t="inlineStr">
        <is>
          <t>Description</t>
        </is>
      </c>
      <c r="E4" s="40" t="inlineStr">
        <is>
          <t>Controlled location</t>
        </is>
      </c>
      <c r="F4" s="40" t="inlineStr">
        <is>
          <t>Version</t>
        </is>
      </c>
      <c r="G4" s="40" t="inlineStr">
        <is>
          <t>Owner</t>
        </is>
      </c>
      <c r="H4" s="40" t="inlineStr">
        <is>
          <t>Created</t>
        </is>
      </c>
      <c r="I4" s="40" t="inlineStr">
        <is>
          <t>Next review</t>
        </is>
      </c>
      <c r="J4" s="40" t="inlineStr">
        <is>
          <t>Reviewer</t>
        </is>
      </c>
      <c r="K4" s="40" t="inlineStr">
        <is>
          <t>Status</t>
        </is>
      </c>
      <c r="L4" s="40" t="inlineStr">
        <is>
          <t>Hash / integrity</t>
        </is>
      </c>
      <c r="M4" s="40" t="inlineStr">
        <is>
          <t>Confidentiality</t>
        </is>
      </c>
      <c r="N4" s="40" t="inlineStr">
        <is>
          <t>Notes</t>
        </is>
      </c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EV-ARS-0001</t>
        </is>
      </c>
      <c r="B5" s="46" t="n"/>
      <c r="C5" s="46" t="n"/>
      <c r="D5" s="46" t="n"/>
      <c r="E5" s="46" t="n"/>
      <c r="F5" s="46" t="n"/>
      <c r="G5" s="46" t="n"/>
      <c r="H5" s="72" t="n"/>
      <c r="I5" s="72" t="n"/>
      <c r="J5" s="46" t="n"/>
      <c r="K5" s="46" t="n"/>
      <c r="L5" s="46" t="n"/>
      <c r="M5" s="46" t="n"/>
      <c r="N5" s="4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EV-ARS-0002</t>
        </is>
      </c>
      <c r="B6" s="46" t="n"/>
      <c r="C6" s="46" t="n"/>
      <c r="D6" s="46" t="n"/>
      <c r="E6" s="46" t="n"/>
      <c r="F6" s="46" t="n"/>
      <c r="G6" s="46" t="n"/>
      <c r="H6" s="72" t="n"/>
      <c r="I6" s="72" t="n"/>
      <c r="J6" s="46" t="n"/>
      <c r="K6" s="46" t="n"/>
      <c r="L6" s="46" t="n"/>
      <c r="M6" s="46" t="n"/>
      <c r="N6" s="4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EV-ARS-0003</t>
        </is>
      </c>
      <c r="B7" s="46" t="n"/>
      <c r="C7" s="46" t="n"/>
      <c r="D7" s="46" t="n"/>
      <c r="E7" s="46" t="n"/>
      <c r="F7" s="46" t="n"/>
      <c r="G7" s="46" t="n"/>
      <c r="H7" s="72" t="n"/>
      <c r="I7" s="72" t="n"/>
      <c r="J7" s="46" t="n"/>
      <c r="K7" s="46" t="n"/>
      <c r="L7" s="46" t="n"/>
      <c r="M7" s="46" t="n"/>
      <c r="N7" s="4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EV-ARS-0004</t>
        </is>
      </c>
      <c r="B8" s="46" t="n"/>
      <c r="C8" s="46" t="n"/>
      <c r="D8" s="46" t="n"/>
      <c r="E8" s="46" t="n"/>
      <c r="F8" s="46" t="n"/>
      <c r="G8" s="46" t="n"/>
      <c r="H8" s="72" t="n"/>
      <c r="I8" s="72" t="n"/>
      <c r="J8" s="46" t="n"/>
      <c r="K8" s="46" t="n"/>
      <c r="L8" s="46" t="n"/>
      <c r="M8" s="46" t="n"/>
      <c r="N8" s="4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EV-ARS-0005</t>
        </is>
      </c>
      <c r="B9" s="46" t="n"/>
      <c r="C9" s="46" t="n"/>
      <c r="D9" s="46" t="n"/>
      <c r="E9" s="46" t="n"/>
      <c r="F9" s="46" t="n"/>
      <c r="G9" s="46" t="n"/>
      <c r="H9" s="72" t="n"/>
      <c r="I9" s="72" t="n"/>
      <c r="J9" s="46" t="n"/>
      <c r="K9" s="46" t="n"/>
      <c r="L9" s="46" t="n"/>
      <c r="M9" s="46" t="n"/>
      <c r="N9" s="4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EV-ARS-0006</t>
        </is>
      </c>
      <c r="B10" s="46" t="n"/>
      <c r="C10" s="46" t="n"/>
      <c r="D10" s="46" t="n"/>
      <c r="E10" s="46" t="n"/>
      <c r="F10" s="46" t="n"/>
      <c r="G10" s="46" t="n"/>
      <c r="H10" s="72" t="n"/>
      <c r="I10" s="72" t="n"/>
      <c r="J10" s="46" t="n"/>
      <c r="K10" s="46" t="n"/>
      <c r="L10" s="46" t="n"/>
      <c r="M10" s="46" t="n"/>
      <c r="N10" s="4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EV-ARS-0007</t>
        </is>
      </c>
      <c r="B11" s="46" t="n"/>
      <c r="C11" s="46" t="n"/>
      <c r="D11" s="46" t="n"/>
      <c r="E11" s="46" t="n"/>
      <c r="F11" s="46" t="n"/>
      <c r="G11" s="46" t="n"/>
      <c r="H11" s="72" t="n"/>
      <c r="I11" s="72" t="n"/>
      <c r="J11" s="46" t="n"/>
      <c r="K11" s="46" t="n"/>
      <c r="L11" s="46" t="n"/>
      <c r="M11" s="46" t="n"/>
      <c r="N11" s="4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EV-ARS-0008</t>
        </is>
      </c>
      <c r="B12" s="46" t="n"/>
      <c r="C12" s="46" t="n"/>
      <c r="D12" s="46" t="n"/>
      <c r="E12" s="46" t="n"/>
      <c r="F12" s="46" t="n"/>
      <c r="G12" s="46" t="n"/>
      <c r="H12" s="72" t="n"/>
      <c r="I12" s="72" t="n"/>
      <c r="J12" s="46" t="n"/>
      <c r="K12" s="46" t="n"/>
      <c r="L12" s="46" t="n"/>
      <c r="M12" s="46" t="n"/>
      <c r="N12" s="4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EV-ARS-0009</t>
        </is>
      </c>
      <c r="B13" s="46" t="n"/>
      <c r="C13" s="46" t="n"/>
      <c r="D13" s="46" t="n"/>
      <c r="E13" s="46" t="n"/>
      <c r="F13" s="46" t="n"/>
      <c r="G13" s="46" t="n"/>
      <c r="H13" s="72" t="n"/>
      <c r="I13" s="72" t="n"/>
      <c r="J13" s="46" t="n"/>
      <c r="K13" s="46" t="n"/>
      <c r="L13" s="46" t="n"/>
      <c r="M13" s="46" t="n"/>
      <c r="N13" s="4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EV-ARS-0010</t>
        </is>
      </c>
      <c r="B14" s="46" t="n"/>
      <c r="C14" s="46" t="n"/>
      <c r="D14" s="46" t="n"/>
      <c r="E14" s="46" t="n"/>
      <c r="F14" s="46" t="n"/>
      <c r="G14" s="46" t="n"/>
      <c r="H14" s="72" t="n"/>
      <c r="I14" s="72" t="n"/>
      <c r="J14" s="46" t="n"/>
      <c r="K14" s="46" t="n"/>
      <c r="L14" s="46" t="n"/>
      <c r="M14" s="46" t="n"/>
      <c r="N14" s="4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EV-ARS-0011</t>
        </is>
      </c>
      <c r="B15" s="46" t="n"/>
      <c r="C15" s="46" t="n"/>
      <c r="D15" s="46" t="n"/>
      <c r="E15" s="46" t="n"/>
      <c r="F15" s="46" t="n"/>
      <c r="G15" s="46" t="n"/>
      <c r="H15" s="72" t="n"/>
      <c r="I15" s="72" t="n"/>
      <c r="J15" s="46" t="n"/>
      <c r="K15" s="46" t="n"/>
      <c r="L15" s="46" t="n"/>
      <c r="M15" s="46" t="n"/>
      <c r="N15" s="4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EV-ARS-0012</t>
        </is>
      </c>
      <c r="B16" s="46" t="n"/>
      <c r="C16" s="46" t="n"/>
      <c r="D16" s="46" t="n"/>
      <c r="E16" s="46" t="n"/>
      <c r="F16" s="46" t="n"/>
      <c r="G16" s="46" t="n"/>
      <c r="H16" s="72" t="n"/>
      <c r="I16" s="72" t="n"/>
      <c r="J16" s="46" t="n"/>
      <c r="K16" s="46" t="n"/>
      <c r="L16" s="46" t="n"/>
      <c r="M16" s="46" t="n"/>
      <c r="N16" s="4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EV-ARS-0013</t>
        </is>
      </c>
      <c r="B17" s="46" t="n"/>
      <c r="C17" s="46" t="n"/>
      <c r="D17" s="46" t="n"/>
      <c r="E17" s="46" t="n"/>
      <c r="F17" s="46" t="n"/>
      <c r="G17" s="46" t="n"/>
      <c r="H17" s="72" t="n"/>
      <c r="I17" s="72" t="n"/>
      <c r="J17" s="46" t="n"/>
      <c r="K17" s="46" t="n"/>
      <c r="L17" s="46" t="n"/>
      <c r="M17" s="46" t="n"/>
      <c r="N17" s="4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EV-ARS-0014</t>
        </is>
      </c>
      <c r="B18" s="46" t="n"/>
      <c r="C18" s="46" t="n"/>
      <c r="D18" s="46" t="n"/>
      <c r="E18" s="46" t="n"/>
      <c r="F18" s="46" t="n"/>
      <c r="G18" s="46" t="n"/>
      <c r="H18" s="72" t="n"/>
      <c r="I18" s="72" t="n"/>
      <c r="J18" s="46" t="n"/>
      <c r="K18" s="46" t="n"/>
      <c r="L18" s="46" t="n"/>
      <c r="M18" s="46" t="n"/>
      <c r="N18" s="4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EV-ARS-0015</t>
        </is>
      </c>
      <c r="B19" s="46" t="n"/>
      <c r="C19" s="46" t="n"/>
      <c r="D19" s="46" t="n"/>
      <c r="E19" s="46" t="n"/>
      <c r="F19" s="46" t="n"/>
      <c r="G19" s="46" t="n"/>
      <c r="H19" s="72" t="n"/>
      <c r="I19" s="72" t="n"/>
      <c r="J19" s="46" t="n"/>
      <c r="K19" s="46" t="n"/>
      <c r="L19" s="46" t="n"/>
      <c r="M19" s="46" t="n"/>
      <c r="N19" s="4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EV-ARS-0016</t>
        </is>
      </c>
      <c r="B20" s="46" t="n"/>
      <c r="C20" s="46" t="n"/>
      <c r="D20" s="46" t="n"/>
      <c r="E20" s="46" t="n"/>
      <c r="F20" s="46" t="n"/>
      <c r="G20" s="46" t="n"/>
      <c r="H20" s="72" t="n"/>
      <c r="I20" s="72" t="n"/>
      <c r="J20" s="46" t="n"/>
      <c r="K20" s="46" t="n"/>
      <c r="L20" s="46" t="n"/>
      <c r="M20" s="46" t="n"/>
      <c r="N20" s="4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EV-ARS-0017</t>
        </is>
      </c>
      <c r="B21" s="46" t="n"/>
      <c r="C21" s="46" t="n"/>
      <c r="D21" s="46" t="n"/>
      <c r="E21" s="46" t="n"/>
      <c r="F21" s="46" t="n"/>
      <c r="G21" s="46" t="n"/>
      <c r="H21" s="72" t="n"/>
      <c r="I21" s="72" t="n"/>
      <c r="J21" s="46" t="n"/>
      <c r="K21" s="46" t="n"/>
      <c r="L21" s="46" t="n"/>
      <c r="M21" s="46" t="n"/>
      <c r="N21" s="4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EV-ARS-0018</t>
        </is>
      </c>
      <c r="B22" s="46" t="n"/>
      <c r="C22" s="46" t="n"/>
      <c r="D22" s="46" t="n"/>
      <c r="E22" s="46" t="n"/>
      <c r="F22" s="46" t="n"/>
      <c r="G22" s="46" t="n"/>
      <c r="H22" s="72" t="n"/>
      <c r="I22" s="72" t="n"/>
      <c r="J22" s="46" t="n"/>
      <c r="K22" s="46" t="n"/>
      <c r="L22" s="46" t="n"/>
      <c r="M22" s="46" t="n"/>
      <c r="N22" s="4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EV-ARS-0019</t>
        </is>
      </c>
      <c r="B23" s="46" t="n"/>
      <c r="C23" s="46" t="n"/>
      <c r="D23" s="46" t="n"/>
      <c r="E23" s="46" t="n"/>
      <c r="F23" s="46" t="n"/>
      <c r="G23" s="46" t="n"/>
      <c r="H23" s="72" t="n"/>
      <c r="I23" s="72" t="n"/>
      <c r="J23" s="46" t="n"/>
      <c r="K23" s="46" t="n"/>
      <c r="L23" s="46" t="n"/>
      <c r="M23" s="46" t="n"/>
      <c r="N23" s="4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EV-ARS-0020</t>
        </is>
      </c>
      <c r="B24" s="46" t="n"/>
      <c r="C24" s="46" t="n"/>
      <c r="D24" s="46" t="n"/>
      <c r="E24" s="46" t="n"/>
      <c r="F24" s="46" t="n"/>
      <c r="G24" s="46" t="n"/>
      <c r="H24" s="72" t="n"/>
      <c r="I24" s="72" t="n"/>
      <c r="J24" s="46" t="n"/>
      <c r="K24" s="46" t="n"/>
      <c r="L24" s="46" t="n"/>
      <c r="M24" s="46" t="n"/>
      <c r="N24" s="4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EV-ARS-0021</t>
        </is>
      </c>
      <c r="B25" s="46" t="n"/>
      <c r="C25" s="46" t="n"/>
      <c r="D25" s="46" t="n"/>
      <c r="E25" s="46" t="n"/>
      <c r="F25" s="46" t="n"/>
      <c r="G25" s="46" t="n"/>
      <c r="H25" s="72" t="n"/>
      <c r="I25" s="72" t="n"/>
      <c r="J25" s="46" t="n"/>
      <c r="K25" s="46" t="n"/>
      <c r="L25" s="46" t="n"/>
      <c r="M25" s="46" t="n"/>
      <c r="N25" s="4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EV-ARS-0022</t>
        </is>
      </c>
      <c r="B26" s="46" t="n"/>
      <c r="C26" s="46" t="n"/>
      <c r="D26" s="46" t="n"/>
      <c r="E26" s="46" t="n"/>
      <c r="F26" s="46" t="n"/>
      <c r="G26" s="46" t="n"/>
      <c r="H26" s="72" t="n"/>
      <c r="I26" s="72" t="n"/>
      <c r="J26" s="46" t="n"/>
      <c r="K26" s="46" t="n"/>
      <c r="L26" s="46" t="n"/>
      <c r="M26" s="46" t="n"/>
      <c r="N26" s="4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EV-ARS-0023</t>
        </is>
      </c>
      <c r="B27" s="46" t="n"/>
      <c r="C27" s="46" t="n"/>
      <c r="D27" s="46" t="n"/>
      <c r="E27" s="46" t="n"/>
      <c r="F27" s="46" t="n"/>
      <c r="G27" s="46" t="n"/>
      <c r="H27" s="72" t="n"/>
      <c r="I27" s="72" t="n"/>
      <c r="J27" s="46" t="n"/>
      <c r="K27" s="46" t="n"/>
      <c r="L27" s="46" t="n"/>
      <c r="M27" s="46" t="n"/>
      <c r="N27" s="4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EV-ARS-0024</t>
        </is>
      </c>
      <c r="B28" s="46" t="n"/>
      <c r="C28" s="46" t="n"/>
      <c r="D28" s="46" t="n"/>
      <c r="E28" s="46" t="n"/>
      <c r="F28" s="46" t="n"/>
      <c r="G28" s="46" t="n"/>
      <c r="H28" s="72" t="n"/>
      <c r="I28" s="72" t="n"/>
      <c r="J28" s="46" t="n"/>
      <c r="K28" s="46" t="n"/>
      <c r="L28" s="46" t="n"/>
      <c r="M28" s="46" t="n"/>
      <c r="N28" s="4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EV-ARS-0025</t>
        </is>
      </c>
      <c r="B29" s="46" t="n"/>
      <c r="C29" s="46" t="n"/>
      <c r="D29" s="46" t="n"/>
      <c r="E29" s="46" t="n"/>
      <c r="F29" s="46" t="n"/>
      <c r="G29" s="46" t="n"/>
      <c r="H29" s="72" t="n"/>
      <c r="I29" s="72" t="n"/>
      <c r="J29" s="46" t="n"/>
      <c r="K29" s="46" t="n"/>
      <c r="L29" s="46" t="n"/>
      <c r="M29" s="46" t="n"/>
      <c r="N29" s="4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EV-ARS-0026</t>
        </is>
      </c>
      <c r="B30" s="46" t="n"/>
      <c r="C30" s="46" t="n"/>
      <c r="D30" s="46" t="n"/>
      <c r="E30" s="46" t="n"/>
      <c r="F30" s="46" t="n"/>
      <c r="G30" s="46" t="n"/>
      <c r="H30" s="72" t="n"/>
      <c r="I30" s="72" t="n"/>
      <c r="J30" s="46" t="n"/>
      <c r="K30" s="46" t="n"/>
      <c r="L30" s="46" t="n"/>
      <c r="M30" s="46" t="n"/>
      <c r="N30" s="4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EV-ARS-0027</t>
        </is>
      </c>
      <c r="B31" s="46" t="n"/>
      <c r="C31" s="46" t="n"/>
      <c r="D31" s="46" t="n"/>
      <c r="E31" s="46" t="n"/>
      <c r="F31" s="46" t="n"/>
      <c r="G31" s="46" t="n"/>
      <c r="H31" s="72" t="n"/>
      <c r="I31" s="72" t="n"/>
      <c r="J31" s="46" t="n"/>
      <c r="K31" s="46" t="n"/>
      <c r="L31" s="46" t="n"/>
      <c r="M31" s="46" t="n"/>
      <c r="N31" s="4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EV-ARS-0028</t>
        </is>
      </c>
      <c r="B32" s="46" t="n"/>
      <c r="C32" s="46" t="n"/>
      <c r="D32" s="46" t="n"/>
      <c r="E32" s="46" t="n"/>
      <c r="F32" s="46" t="n"/>
      <c r="G32" s="46" t="n"/>
      <c r="H32" s="72" t="n"/>
      <c r="I32" s="72" t="n"/>
      <c r="J32" s="46" t="n"/>
      <c r="K32" s="46" t="n"/>
      <c r="L32" s="46" t="n"/>
      <c r="M32" s="46" t="n"/>
      <c r="N32" s="4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EV-ARS-0029</t>
        </is>
      </c>
      <c r="B33" s="46" t="n"/>
      <c r="C33" s="46" t="n"/>
      <c r="D33" s="46" t="n"/>
      <c r="E33" s="46" t="n"/>
      <c r="F33" s="46" t="n"/>
      <c r="G33" s="46" t="n"/>
      <c r="H33" s="72" t="n"/>
      <c r="I33" s="72" t="n"/>
      <c r="J33" s="46" t="n"/>
      <c r="K33" s="46" t="n"/>
      <c r="L33" s="46" t="n"/>
      <c r="M33" s="46" t="n"/>
      <c r="N33" s="4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EV-ARS-0030</t>
        </is>
      </c>
      <c r="B34" s="46" t="n"/>
      <c r="C34" s="46" t="n"/>
      <c r="D34" s="46" t="n"/>
      <c r="E34" s="46" t="n"/>
      <c r="F34" s="46" t="n"/>
      <c r="G34" s="46" t="n"/>
      <c r="H34" s="72" t="n"/>
      <c r="I34" s="72" t="n"/>
      <c r="J34" s="46" t="n"/>
      <c r="K34" s="46" t="n"/>
      <c r="L34" s="46" t="n"/>
      <c r="M34" s="46" t="n"/>
      <c r="N34" s="4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EV-ARS-0031</t>
        </is>
      </c>
      <c r="B35" s="46" t="n"/>
      <c r="C35" s="46" t="n"/>
      <c r="D35" s="46" t="n"/>
      <c r="E35" s="46" t="n"/>
      <c r="F35" s="46" t="n"/>
      <c r="G35" s="46" t="n"/>
      <c r="H35" s="72" t="n"/>
      <c r="I35" s="72" t="n"/>
      <c r="J35" s="46" t="n"/>
      <c r="K35" s="46" t="n"/>
      <c r="L35" s="46" t="n"/>
      <c r="M35" s="46" t="n"/>
      <c r="N35" s="4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EV-ARS-0032</t>
        </is>
      </c>
      <c r="B36" s="46" t="n"/>
      <c r="C36" s="46" t="n"/>
      <c r="D36" s="46" t="n"/>
      <c r="E36" s="46" t="n"/>
      <c r="F36" s="46" t="n"/>
      <c r="G36" s="46" t="n"/>
      <c r="H36" s="72" t="n"/>
      <c r="I36" s="72" t="n"/>
      <c r="J36" s="46" t="n"/>
      <c r="K36" s="46" t="n"/>
      <c r="L36" s="46" t="n"/>
      <c r="M36" s="46" t="n"/>
      <c r="N36" s="4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EV-ARS-0033</t>
        </is>
      </c>
      <c r="B37" s="46" t="n"/>
      <c r="C37" s="46" t="n"/>
      <c r="D37" s="46" t="n"/>
      <c r="E37" s="46" t="n"/>
      <c r="F37" s="46" t="n"/>
      <c r="G37" s="46" t="n"/>
      <c r="H37" s="72" t="n"/>
      <c r="I37" s="72" t="n"/>
      <c r="J37" s="46" t="n"/>
      <c r="K37" s="46" t="n"/>
      <c r="L37" s="46" t="n"/>
      <c r="M37" s="46" t="n"/>
      <c r="N37" s="4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EV-ARS-0034</t>
        </is>
      </c>
      <c r="B38" s="46" t="n"/>
      <c r="C38" s="46" t="n"/>
      <c r="D38" s="46" t="n"/>
      <c r="E38" s="46" t="n"/>
      <c r="F38" s="46" t="n"/>
      <c r="G38" s="46" t="n"/>
      <c r="H38" s="72" t="n"/>
      <c r="I38" s="72" t="n"/>
      <c r="J38" s="46" t="n"/>
      <c r="K38" s="46" t="n"/>
      <c r="L38" s="46" t="n"/>
      <c r="M38" s="46" t="n"/>
      <c r="N38" s="4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EV-ARS-0035</t>
        </is>
      </c>
      <c r="B39" s="46" t="n"/>
      <c r="C39" s="46" t="n"/>
      <c r="D39" s="46" t="n"/>
      <c r="E39" s="46" t="n"/>
      <c r="F39" s="46" t="n"/>
      <c r="G39" s="46" t="n"/>
      <c r="H39" s="72" t="n"/>
      <c r="I39" s="72" t="n"/>
      <c r="J39" s="46" t="n"/>
      <c r="K39" s="46" t="n"/>
      <c r="L39" s="46" t="n"/>
      <c r="M39" s="46" t="n"/>
      <c r="N39" s="4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EV-ARS-0036</t>
        </is>
      </c>
      <c r="B40" s="46" t="n"/>
      <c r="C40" s="46" t="n"/>
      <c r="D40" s="46" t="n"/>
      <c r="E40" s="46" t="n"/>
      <c r="F40" s="46" t="n"/>
      <c r="G40" s="46" t="n"/>
      <c r="H40" s="72" t="n"/>
      <c r="I40" s="72" t="n"/>
      <c r="J40" s="46" t="n"/>
      <c r="K40" s="46" t="n"/>
      <c r="L40" s="46" t="n"/>
      <c r="M40" s="46" t="n"/>
      <c r="N40" s="4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EV-ARS-0037</t>
        </is>
      </c>
      <c r="B41" s="46" t="n"/>
      <c r="C41" s="46" t="n"/>
      <c r="D41" s="46" t="n"/>
      <c r="E41" s="46" t="n"/>
      <c r="F41" s="46" t="n"/>
      <c r="G41" s="46" t="n"/>
      <c r="H41" s="72" t="n"/>
      <c r="I41" s="72" t="n"/>
      <c r="J41" s="46" t="n"/>
      <c r="K41" s="46" t="n"/>
      <c r="L41" s="46" t="n"/>
      <c r="M41" s="46" t="n"/>
      <c r="N41" s="4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EV-ARS-0038</t>
        </is>
      </c>
      <c r="B42" s="46" t="n"/>
      <c r="C42" s="46" t="n"/>
      <c r="D42" s="46" t="n"/>
      <c r="E42" s="46" t="n"/>
      <c r="F42" s="46" t="n"/>
      <c r="G42" s="46" t="n"/>
      <c r="H42" s="72" t="n"/>
      <c r="I42" s="72" t="n"/>
      <c r="J42" s="46" t="n"/>
      <c r="K42" s="46" t="n"/>
      <c r="L42" s="46" t="n"/>
      <c r="M42" s="46" t="n"/>
      <c r="N42" s="4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EV-ARS-0039</t>
        </is>
      </c>
      <c r="B43" s="46" t="n"/>
      <c r="C43" s="46" t="n"/>
      <c r="D43" s="46" t="n"/>
      <c r="E43" s="46" t="n"/>
      <c r="F43" s="46" t="n"/>
      <c r="G43" s="46" t="n"/>
      <c r="H43" s="72" t="n"/>
      <c r="I43" s="72" t="n"/>
      <c r="J43" s="46" t="n"/>
      <c r="K43" s="46" t="n"/>
      <c r="L43" s="46" t="n"/>
      <c r="M43" s="46" t="n"/>
      <c r="N43" s="4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EV-ARS-0040</t>
        </is>
      </c>
      <c r="B44" s="46" t="n"/>
      <c r="C44" s="46" t="n"/>
      <c r="D44" s="46" t="n"/>
      <c r="E44" s="46" t="n"/>
      <c r="F44" s="46" t="n"/>
      <c r="G44" s="46" t="n"/>
      <c r="H44" s="72" t="n"/>
      <c r="I44" s="72" t="n"/>
      <c r="J44" s="46" t="n"/>
      <c r="K44" s="46" t="n"/>
      <c r="L44" s="46" t="n"/>
      <c r="M44" s="46" t="n"/>
      <c r="N44" s="4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EV-ARS-0041</t>
        </is>
      </c>
      <c r="B45" s="46" t="n"/>
      <c r="C45" s="46" t="n"/>
      <c r="D45" s="46" t="n"/>
      <c r="E45" s="46" t="n"/>
      <c r="F45" s="46" t="n"/>
      <c r="G45" s="46" t="n"/>
      <c r="H45" s="72" t="n"/>
      <c r="I45" s="72" t="n"/>
      <c r="J45" s="46" t="n"/>
      <c r="K45" s="46" t="n"/>
      <c r="L45" s="46" t="n"/>
      <c r="M45" s="46" t="n"/>
      <c r="N45" s="4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EV-ARS-0042</t>
        </is>
      </c>
      <c r="B46" s="46" t="n"/>
      <c r="C46" s="46" t="n"/>
      <c r="D46" s="46" t="n"/>
      <c r="E46" s="46" t="n"/>
      <c r="F46" s="46" t="n"/>
      <c r="G46" s="46" t="n"/>
      <c r="H46" s="72" t="n"/>
      <c r="I46" s="72" t="n"/>
      <c r="J46" s="46" t="n"/>
      <c r="K46" s="46" t="n"/>
      <c r="L46" s="46" t="n"/>
      <c r="M46" s="46" t="n"/>
      <c r="N46" s="4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EV-ARS-0043</t>
        </is>
      </c>
      <c r="B47" s="46" t="n"/>
      <c r="C47" s="46" t="n"/>
      <c r="D47" s="46" t="n"/>
      <c r="E47" s="46" t="n"/>
      <c r="F47" s="46" t="n"/>
      <c r="G47" s="46" t="n"/>
      <c r="H47" s="72" t="n"/>
      <c r="I47" s="72" t="n"/>
      <c r="J47" s="46" t="n"/>
      <c r="K47" s="46" t="n"/>
      <c r="L47" s="46" t="n"/>
      <c r="M47" s="46" t="n"/>
      <c r="N47" s="4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EV-ARS-0044</t>
        </is>
      </c>
      <c r="B48" s="46" t="n"/>
      <c r="C48" s="46" t="n"/>
      <c r="D48" s="46" t="n"/>
      <c r="E48" s="46" t="n"/>
      <c r="F48" s="46" t="n"/>
      <c r="G48" s="46" t="n"/>
      <c r="H48" s="72" t="n"/>
      <c r="I48" s="72" t="n"/>
      <c r="J48" s="46" t="n"/>
      <c r="K48" s="46" t="n"/>
      <c r="L48" s="46" t="n"/>
      <c r="M48" s="46" t="n"/>
      <c r="N48" s="4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EV-ARS-0045</t>
        </is>
      </c>
      <c r="B49" s="46" t="n"/>
      <c r="C49" s="46" t="n"/>
      <c r="D49" s="46" t="n"/>
      <c r="E49" s="46" t="n"/>
      <c r="F49" s="46" t="n"/>
      <c r="G49" s="46" t="n"/>
      <c r="H49" s="72" t="n"/>
      <c r="I49" s="72" t="n"/>
      <c r="J49" s="46" t="n"/>
      <c r="K49" s="46" t="n"/>
      <c r="L49" s="46" t="n"/>
      <c r="M49" s="46" t="n"/>
      <c r="N49" s="4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EV-ARS-0046</t>
        </is>
      </c>
      <c r="B50" s="46" t="n"/>
      <c r="C50" s="46" t="n"/>
      <c r="D50" s="46" t="n"/>
      <c r="E50" s="46" t="n"/>
      <c r="F50" s="46" t="n"/>
      <c r="G50" s="46" t="n"/>
      <c r="H50" s="72" t="n"/>
      <c r="I50" s="72" t="n"/>
      <c r="J50" s="46" t="n"/>
      <c r="K50" s="46" t="n"/>
      <c r="L50" s="46" t="n"/>
      <c r="M50" s="46" t="n"/>
      <c r="N50" s="4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EV-ARS-0047</t>
        </is>
      </c>
      <c r="B51" s="46" t="n"/>
      <c r="C51" s="46" t="n"/>
      <c r="D51" s="46" t="n"/>
      <c r="E51" s="46" t="n"/>
      <c r="F51" s="46" t="n"/>
      <c r="G51" s="46" t="n"/>
      <c r="H51" s="72" t="n"/>
      <c r="I51" s="72" t="n"/>
      <c r="J51" s="46" t="n"/>
      <c r="K51" s="46" t="n"/>
      <c r="L51" s="46" t="n"/>
      <c r="M51" s="46" t="n"/>
      <c r="N51" s="4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EV-ARS-0048</t>
        </is>
      </c>
      <c r="B52" s="46" t="n"/>
      <c r="C52" s="46" t="n"/>
      <c r="D52" s="46" t="n"/>
      <c r="E52" s="46" t="n"/>
      <c r="F52" s="46" t="n"/>
      <c r="G52" s="46" t="n"/>
      <c r="H52" s="72" t="n"/>
      <c r="I52" s="72" t="n"/>
      <c r="J52" s="46" t="n"/>
      <c r="K52" s="46" t="n"/>
      <c r="L52" s="46" t="n"/>
      <c r="M52" s="46" t="n"/>
      <c r="N52" s="4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EV-ARS-0049</t>
        </is>
      </c>
      <c r="B53" s="46" t="n"/>
      <c r="C53" s="46" t="n"/>
      <c r="D53" s="46" t="n"/>
      <c r="E53" s="46" t="n"/>
      <c r="F53" s="46" t="n"/>
      <c r="G53" s="46" t="n"/>
      <c r="H53" s="72" t="n"/>
      <c r="I53" s="72" t="n"/>
      <c r="J53" s="46" t="n"/>
      <c r="K53" s="46" t="n"/>
      <c r="L53" s="46" t="n"/>
      <c r="M53" s="46" t="n"/>
      <c r="N53" s="4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EV-ARS-0050</t>
        </is>
      </c>
      <c r="B54" s="46" t="n"/>
      <c r="C54" s="46" t="n"/>
      <c r="D54" s="46" t="n"/>
      <c r="E54" s="46" t="n"/>
      <c r="F54" s="46" t="n"/>
      <c r="G54" s="46" t="n"/>
      <c r="H54" s="72" t="n"/>
      <c r="I54" s="72" t="n"/>
      <c r="J54" s="46" t="n"/>
      <c r="K54" s="46" t="n"/>
      <c r="L54" s="46" t="n"/>
      <c r="M54" s="46" t="n"/>
      <c r="N54" s="4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EV-ARS-0051</t>
        </is>
      </c>
      <c r="B55" s="46" t="n"/>
      <c r="C55" s="46" t="n"/>
      <c r="D55" s="46" t="n"/>
      <c r="E55" s="46" t="n"/>
      <c r="F55" s="46" t="n"/>
      <c r="G55" s="46" t="n"/>
      <c r="H55" s="72" t="n"/>
      <c r="I55" s="72" t="n"/>
      <c r="J55" s="46" t="n"/>
      <c r="K55" s="46" t="n"/>
      <c r="L55" s="46" t="n"/>
      <c r="M55" s="46" t="n"/>
      <c r="N55" s="4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EV-ARS-0052</t>
        </is>
      </c>
      <c r="B56" s="46" t="n"/>
      <c r="C56" s="46" t="n"/>
      <c r="D56" s="46" t="n"/>
      <c r="E56" s="46" t="n"/>
      <c r="F56" s="46" t="n"/>
      <c r="G56" s="46" t="n"/>
      <c r="H56" s="72" t="n"/>
      <c r="I56" s="72" t="n"/>
      <c r="J56" s="46" t="n"/>
      <c r="K56" s="46" t="n"/>
      <c r="L56" s="46" t="n"/>
      <c r="M56" s="46" t="n"/>
      <c r="N56" s="4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EV-ARS-0053</t>
        </is>
      </c>
      <c r="B57" s="46" t="n"/>
      <c r="C57" s="46" t="n"/>
      <c r="D57" s="46" t="n"/>
      <c r="E57" s="46" t="n"/>
      <c r="F57" s="46" t="n"/>
      <c r="G57" s="46" t="n"/>
      <c r="H57" s="72" t="n"/>
      <c r="I57" s="72" t="n"/>
      <c r="J57" s="46" t="n"/>
      <c r="K57" s="46" t="n"/>
      <c r="L57" s="46" t="n"/>
      <c r="M57" s="46" t="n"/>
      <c r="N57" s="4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EV-ARS-0054</t>
        </is>
      </c>
      <c r="B58" s="46" t="n"/>
      <c r="C58" s="46" t="n"/>
      <c r="D58" s="46" t="n"/>
      <c r="E58" s="46" t="n"/>
      <c r="F58" s="46" t="n"/>
      <c r="G58" s="46" t="n"/>
      <c r="H58" s="72" t="n"/>
      <c r="I58" s="72" t="n"/>
      <c r="J58" s="46" t="n"/>
      <c r="K58" s="46" t="n"/>
      <c r="L58" s="46" t="n"/>
      <c r="M58" s="46" t="n"/>
      <c r="N58" s="4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EV-ARS-0055</t>
        </is>
      </c>
      <c r="B59" s="46" t="n"/>
      <c r="C59" s="46" t="n"/>
      <c r="D59" s="46" t="n"/>
      <c r="E59" s="46" t="n"/>
      <c r="F59" s="46" t="n"/>
      <c r="G59" s="46" t="n"/>
      <c r="H59" s="72" t="n"/>
      <c r="I59" s="72" t="n"/>
      <c r="J59" s="46" t="n"/>
      <c r="K59" s="46" t="n"/>
      <c r="L59" s="46" t="n"/>
      <c r="M59" s="46" t="n"/>
      <c r="N59" s="4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EV-ARS-0056</t>
        </is>
      </c>
      <c r="B60" s="46" t="n"/>
      <c r="C60" s="46" t="n"/>
      <c r="D60" s="46" t="n"/>
      <c r="E60" s="46" t="n"/>
      <c r="F60" s="46" t="n"/>
      <c r="G60" s="46" t="n"/>
      <c r="H60" s="72" t="n"/>
      <c r="I60" s="72" t="n"/>
      <c r="J60" s="46" t="n"/>
      <c r="K60" s="46" t="n"/>
      <c r="L60" s="46" t="n"/>
      <c r="M60" s="46" t="n"/>
      <c r="N60" s="4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EV-ARS-0057</t>
        </is>
      </c>
      <c r="B61" s="46" t="n"/>
      <c r="C61" s="46" t="n"/>
      <c r="D61" s="46" t="n"/>
      <c r="E61" s="46" t="n"/>
      <c r="F61" s="46" t="n"/>
      <c r="G61" s="46" t="n"/>
      <c r="H61" s="72" t="n"/>
      <c r="I61" s="72" t="n"/>
      <c r="J61" s="46" t="n"/>
      <c r="K61" s="46" t="n"/>
      <c r="L61" s="46" t="n"/>
      <c r="M61" s="46" t="n"/>
      <c r="N61" s="4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EV-ARS-0058</t>
        </is>
      </c>
      <c r="B62" s="46" t="n"/>
      <c r="C62" s="46" t="n"/>
      <c r="D62" s="46" t="n"/>
      <c r="E62" s="46" t="n"/>
      <c r="F62" s="46" t="n"/>
      <c r="G62" s="46" t="n"/>
      <c r="H62" s="72" t="n"/>
      <c r="I62" s="72" t="n"/>
      <c r="J62" s="46" t="n"/>
      <c r="K62" s="46" t="n"/>
      <c r="L62" s="46" t="n"/>
      <c r="M62" s="46" t="n"/>
      <c r="N62" s="4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EV-ARS-0059</t>
        </is>
      </c>
      <c r="B63" s="46" t="n"/>
      <c r="C63" s="46" t="n"/>
      <c r="D63" s="46" t="n"/>
      <c r="E63" s="46" t="n"/>
      <c r="F63" s="46" t="n"/>
      <c r="G63" s="46" t="n"/>
      <c r="H63" s="72" t="n"/>
      <c r="I63" s="72" t="n"/>
      <c r="J63" s="46" t="n"/>
      <c r="K63" s="46" t="n"/>
      <c r="L63" s="46" t="n"/>
      <c r="M63" s="46" t="n"/>
      <c r="N63" s="4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EV-ARS-0060</t>
        </is>
      </c>
      <c r="B64" s="46" t="n"/>
      <c r="C64" s="46" t="n"/>
      <c r="D64" s="46" t="n"/>
      <c r="E64" s="46" t="n"/>
      <c r="F64" s="46" t="n"/>
      <c r="G64" s="46" t="n"/>
      <c r="H64" s="72" t="n"/>
      <c r="I64" s="72" t="n"/>
      <c r="J64" s="46" t="n"/>
      <c r="K64" s="46" t="n"/>
      <c r="L64" s="46" t="n"/>
      <c r="M64" s="46" t="n"/>
      <c r="N64" s="4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inlineStr">
        <is>
          <t>EV-ARS-0061</t>
        </is>
      </c>
      <c r="B65" s="46" t="n"/>
      <c r="C65" s="46" t="n"/>
      <c r="D65" s="46" t="n"/>
      <c r="E65" s="46" t="n"/>
      <c r="F65" s="46" t="n"/>
      <c r="G65" s="46" t="n"/>
      <c r="H65" s="72" t="n"/>
      <c r="I65" s="72" t="n"/>
      <c r="J65" s="46" t="n"/>
      <c r="K65" s="46" t="n"/>
      <c r="L65" s="46" t="n"/>
      <c r="M65" s="46" t="n"/>
      <c r="N65" s="4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inlineStr">
        <is>
          <t>EV-ARS-0062</t>
        </is>
      </c>
      <c r="B66" s="46" t="n"/>
      <c r="C66" s="46" t="n"/>
      <c r="D66" s="46" t="n"/>
      <c r="E66" s="46" t="n"/>
      <c r="F66" s="46" t="n"/>
      <c r="G66" s="46" t="n"/>
      <c r="H66" s="72" t="n"/>
      <c r="I66" s="72" t="n"/>
      <c r="J66" s="46" t="n"/>
      <c r="K66" s="46" t="n"/>
      <c r="L66" s="46" t="n"/>
      <c r="M66" s="46" t="n"/>
      <c r="N66" s="4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inlineStr">
        <is>
          <t>EV-ARS-0063</t>
        </is>
      </c>
      <c r="B67" s="46" t="n"/>
      <c r="C67" s="46" t="n"/>
      <c r="D67" s="46" t="n"/>
      <c r="E67" s="46" t="n"/>
      <c r="F67" s="46" t="n"/>
      <c r="G67" s="46" t="n"/>
      <c r="H67" s="72" t="n"/>
      <c r="I67" s="72" t="n"/>
      <c r="J67" s="46" t="n"/>
      <c r="K67" s="46" t="n"/>
      <c r="L67" s="46" t="n"/>
      <c r="M67" s="46" t="n"/>
      <c r="N67" s="4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inlineStr">
        <is>
          <t>EV-ARS-0064</t>
        </is>
      </c>
      <c r="B68" s="46" t="n"/>
      <c r="C68" s="46" t="n"/>
      <c r="D68" s="46" t="n"/>
      <c r="E68" s="46" t="n"/>
      <c r="F68" s="46" t="n"/>
      <c r="G68" s="46" t="n"/>
      <c r="H68" s="72" t="n"/>
      <c r="I68" s="72" t="n"/>
      <c r="J68" s="46" t="n"/>
      <c r="K68" s="46" t="n"/>
      <c r="L68" s="46" t="n"/>
      <c r="M68" s="46" t="n"/>
      <c r="N68" s="4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EV-ARS-0065</t>
        </is>
      </c>
      <c r="B69" s="46" t="n"/>
      <c r="C69" s="46" t="n"/>
      <c r="D69" s="46" t="n"/>
      <c r="E69" s="46" t="n"/>
      <c r="F69" s="46" t="n"/>
      <c r="G69" s="46" t="n"/>
      <c r="H69" s="72" t="n"/>
      <c r="I69" s="72" t="n"/>
      <c r="J69" s="46" t="n"/>
      <c r="K69" s="46" t="n"/>
      <c r="L69" s="46" t="n"/>
      <c r="M69" s="46" t="n"/>
      <c r="N69" s="4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EV-ARS-0066</t>
        </is>
      </c>
      <c r="B70" s="46" t="n"/>
      <c r="C70" s="46" t="n"/>
      <c r="D70" s="46" t="n"/>
      <c r="E70" s="46" t="n"/>
      <c r="F70" s="46" t="n"/>
      <c r="G70" s="46" t="n"/>
      <c r="H70" s="72" t="n"/>
      <c r="I70" s="72" t="n"/>
      <c r="J70" s="46" t="n"/>
      <c r="K70" s="46" t="n"/>
      <c r="L70" s="46" t="n"/>
      <c r="M70" s="46" t="n"/>
      <c r="N70" s="4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EV-ARS-0067</t>
        </is>
      </c>
      <c r="B71" s="46" t="n"/>
      <c r="C71" s="46" t="n"/>
      <c r="D71" s="46" t="n"/>
      <c r="E71" s="46" t="n"/>
      <c r="F71" s="46" t="n"/>
      <c r="G71" s="46" t="n"/>
      <c r="H71" s="72" t="n"/>
      <c r="I71" s="72" t="n"/>
      <c r="J71" s="46" t="n"/>
      <c r="K71" s="46" t="n"/>
      <c r="L71" s="46" t="n"/>
      <c r="M71" s="46" t="n"/>
      <c r="N71" s="4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EV-ARS-0068</t>
        </is>
      </c>
      <c r="B72" s="46" t="n"/>
      <c r="C72" s="46" t="n"/>
      <c r="D72" s="46" t="n"/>
      <c r="E72" s="46" t="n"/>
      <c r="F72" s="46" t="n"/>
      <c r="G72" s="46" t="n"/>
      <c r="H72" s="72" t="n"/>
      <c r="I72" s="72" t="n"/>
      <c r="J72" s="46" t="n"/>
      <c r="K72" s="46" t="n"/>
      <c r="L72" s="46" t="n"/>
      <c r="M72" s="46" t="n"/>
      <c r="N72" s="4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EV-ARS-0069</t>
        </is>
      </c>
      <c r="B73" s="46" t="n"/>
      <c r="C73" s="46" t="n"/>
      <c r="D73" s="46" t="n"/>
      <c r="E73" s="46" t="n"/>
      <c r="F73" s="46" t="n"/>
      <c r="G73" s="46" t="n"/>
      <c r="H73" s="72" t="n"/>
      <c r="I73" s="72" t="n"/>
      <c r="J73" s="46" t="n"/>
      <c r="K73" s="46" t="n"/>
      <c r="L73" s="46" t="n"/>
      <c r="M73" s="46" t="n"/>
      <c r="N73" s="4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EV-ARS-0070</t>
        </is>
      </c>
      <c r="B74" s="46" t="n"/>
      <c r="C74" s="46" t="n"/>
      <c r="D74" s="46" t="n"/>
      <c r="E74" s="46" t="n"/>
      <c r="F74" s="46" t="n"/>
      <c r="G74" s="46" t="n"/>
      <c r="H74" s="72" t="n"/>
      <c r="I74" s="72" t="n"/>
      <c r="J74" s="46" t="n"/>
      <c r="K74" s="46" t="n"/>
      <c r="L74" s="46" t="n"/>
      <c r="M74" s="46" t="n"/>
      <c r="N74" s="4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inlineStr">
        <is>
          <t>EV-ARS-0071</t>
        </is>
      </c>
      <c r="B75" s="46" t="n"/>
      <c r="C75" s="46" t="n"/>
      <c r="D75" s="46" t="n"/>
      <c r="E75" s="46" t="n"/>
      <c r="F75" s="46" t="n"/>
      <c r="G75" s="46" t="n"/>
      <c r="H75" s="72" t="n"/>
      <c r="I75" s="72" t="n"/>
      <c r="J75" s="46" t="n"/>
      <c r="K75" s="46" t="n"/>
      <c r="L75" s="46" t="n"/>
      <c r="M75" s="46" t="n"/>
      <c r="N75" s="4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inlineStr">
        <is>
          <t>EV-ARS-0072</t>
        </is>
      </c>
      <c r="B76" s="46" t="n"/>
      <c r="C76" s="46" t="n"/>
      <c r="D76" s="46" t="n"/>
      <c r="E76" s="46" t="n"/>
      <c r="F76" s="46" t="n"/>
      <c r="G76" s="46" t="n"/>
      <c r="H76" s="72" t="n"/>
      <c r="I76" s="72" t="n"/>
      <c r="J76" s="46" t="n"/>
      <c r="K76" s="46" t="n"/>
      <c r="L76" s="46" t="n"/>
      <c r="M76" s="46" t="n"/>
      <c r="N76" s="4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inlineStr">
        <is>
          <t>EV-ARS-0073</t>
        </is>
      </c>
      <c r="B77" s="46" t="n"/>
      <c r="C77" s="46" t="n"/>
      <c r="D77" s="46" t="n"/>
      <c r="E77" s="46" t="n"/>
      <c r="F77" s="46" t="n"/>
      <c r="G77" s="46" t="n"/>
      <c r="H77" s="72" t="n"/>
      <c r="I77" s="72" t="n"/>
      <c r="J77" s="46" t="n"/>
      <c r="K77" s="46" t="n"/>
      <c r="L77" s="46" t="n"/>
      <c r="M77" s="46" t="n"/>
      <c r="N77" s="4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inlineStr">
        <is>
          <t>EV-ARS-0074</t>
        </is>
      </c>
      <c r="B78" s="46" t="n"/>
      <c r="C78" s="46" t="n"/>
      <c r="D78" s="46" t="n"/>
      <c r="E78" s="46" t="n"/>
      <c r="F78" s="46" t="n"/>
      <c r="G78" s="46" t="n"/>
      <c r="H78" s="72" t="n"/>
      <c r="I78" s="72" t="n"/>
      <c r="J78" s="46" t="n"/>
      <c r="K78" s="46" t="n"/>
      <c r="L78" s="46" t="n"/>
      <c r="M78" s="46" t="n"/>
      <c r="N78" s="4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inlineStr">
        <is>
          <t>EV-ARS-0075</t>
        </is>
      </c>
      <c r="B79" s="46" t="n"/>
      <c r="C79" s="46" t="n"/>
      <c r="D79" s="46" t="n"/>
      <c r="E79" s="46" t="n"/>
      <c r="F79" s="46" t="n"/>
      <c r="G79" s="46" t="n"/>
      <c r="H79" s="72" t="n"/>
      <c r="I79" s="72" t="n"/>
      <c r="J79" s="46" t="n"/>
      <c r="K79" s="46" t="n"/>
      <c r="L79" s="46" t="n"/>
      <c r="M79" s="46" t="n"/>
      <c r="N79" s="4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inlineStr">
        <is>
          <t>EV-ARS-0076</t>
        </is>
      </c>
      <c r="B80" s="46" t="n"/>
      <c r="C80" s="46" t="n"/>
      <c r="D80" s="46" t="n"/>
      <c r="E80" s="46" t="n"/>
      <c r="F80" s="46" t="n"/>
      <c r="G80" s="46" t="n"/>
      <c r="H80" s="72" t="n"/>
      <c r="I80" s="72" t="n"/>
      <c r="J80" s="46" t="n"/>
      <c r="K80" s="46" t="n"/>
      <c r="L80" s="46" t="n"/>
      <c r="M80" s="46" t="n"/>
      <c r="N80" s="4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inlineStr">
        <is>
          <t>EV-ARS-0077</t>
        </is>
      </c>
      <c r="B81" s="46" t="n"/>
      <c r="C81" s="46" t="n"/>
      <c r="D81" s="46" t="n"/>
      <c r="E81" s="46" t="n"/>
      <c r="F81" s="46" t="n"/>
      <c r="G81" s="46" t="n"/>
      <c r="H81" s="72" t="n"/>
      <c r="I81" s="72" t="n"/>
      <c r="J81" s="46" t="n"/>
      <c r="K81" s="46" t="n"/>
      <c r="L81" s="46" t="n"/>
      <c r="M81" s="46" t="n"/>
      <c r="N81" s="4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inlineStr">
        <is>
          <t>EV-ARS-0078</t>
        </is>
      </c>
      <c r="B82" s="46" t="n"/>
      <c r="C82" s="46" t="n"/>
      <c r="D82" s="46" t="n"/>
      <c r="E82" s="46" t="n"/>
      <c r="F82" s="46" t="n"/>
      <c r="G82" s="46" t="n"/>
      <c r="H82" s="72" t="n"/>
      <c r="I82" s="72" t="n"/>
      <c r="J82" s="46" t="n"/>
      <c r="K82" s="46" t="n"/>
      <c r="L82" s="46" t="n"/>
      <c r="M82" s="46" t="n"/>
      <c r="N82" s="4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inlineStr">
        <is>
          <t>EV-ARS-0079</t>
        </is>
      </c>
      <c r="B83" s="46" t="n"/>
      <c r="C83" s="46" t="n"/>
      <c r="D83" s="46" t="n"/>
      <c r="E83" s="46" t="n"/>
      <c r="F83" s="46" t="n"/>
      <c r="G83" s="46" t="n"/>
      <c r="H83" s="72" t="n"/>
      <c r="I83" s="72" t="n"/>
      <c r="J83" s="46" t="n"/>
      <c r="K83" s="46" t="n"/>
      <c r="L83" s="46" t="n"/>
      <c r="M83" s="46" t="n"/>
      <c r="N83" s="4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inlineStr">
        <is>
          <t>EV-ARS-0080</t>
        </is>
      </c>
      <c r="B84" s="46" t="n"/>
      <c r="C84" s="46" t="n"/>
      <c r="D84" s="46" t="n"/>
      <c r="E84" s="46" t="n"/>
      <c r="F84" s="46" t="n"/>
      <c r="G84" s="46" t="n"/>
      <c r="H84" s="72" t="n"/>
      <c r="I84" s="72" t="n"/>
      <c r="J84" s="46" t="n"/>
      <c r="K84" s="46" t="n"/>
      <c r="L84" s="46" t="n"/>
      <c r="M84" s="46" t="n"/>
      <c r="N84" s="4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inlineStr">
        <is>
          <t>EV-ARS-0081</t>
        </is>
      </c>
      <c r="B85" s="46" t="n"/>
      <c r="C85" s="46" t="n"/>
      <c r="D85" s="46" t="n"/>
      <c r="E85" s="46" t="n"/>
      <c r="F85" s="46" t="n"/>
      <c r="G85" s="46" t="n"/>
      <c r="H85" s="72" t="n"/>
      <c r="I85" s="72" t="n"/>
      <c r="J85" s="46" t="n"/>
      <c r="K85" s="46" t="n"/>
      <c r="L85" s="46" t="n"/>
      <c r="M85" s="46" t="n"/>
      <c r="N85" s="4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inlineStr">
        <is>
          <t>EV-ARS-0082</t>
        </is>
      </c>
      <c r="B86" s="46" t="n"/>
      <c r="C86" s="46" t="n"/>
      <c r="D86" s="46" t="n"/>
      <c r="E86" s="46" t="n"/>
      <c r="F86" s="46" t="n"/>
      <c r="G86" s="46" t="n"/>
      <c r="H86" s="72" t="n"/>
      <c r="I86" s="72" t="n"/>
      <c r="J86" s="46" t="n"/>
      <c r="K86" s="46" t="n"/>
      <c r="L86" s="46" t="n"/>
      <c r="M86" s="46" t="n"/>
      <c r="N86" s="4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inlineStr">
        <is>
          <t>EV-ARS-0083</t>
        </is>
      </c>
      <c r="B87" s="46" t="n"/>
      <c r="C87" s="46" t="n"/>
      <c r="D87" s="46" t="n"/>
      <c r="E87" s="46" t="n"/>
      <c r="F87" s="46" t="n"/>
      <c r="G87" s="46" t="n"/>
      <c r="H87" s="72" t="n"/>
      <c r="I87" s="72" t="n"/>
      <c r="J87" s="46" t="n"/>
      <c r="K87" s="46" t="n"/>
      <c r="L87" s="46" t="n"/>
      <c r="M87" s="46" t="n"/>
      <c r="N87" s="4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inlineStr">
        <is>
          <t>EV-ARS-0084</t>
        </is>
      </c>
      <c r="B88" s="46" t="n"/>
      <c r="C88" s="46" t="n"/>
      <c r="D88" s="46" t="n"/>
      <c r="E88" s="46" t="n"/>
      <c r="F88" s="46" t="n"/>
      <c r="G88" s="46" t="n"/>
      <c r="H88" s="72" t="n"/>
      <c r="I88" s="72" t="n"/>
      <c r="J88" s="46" t="n"/>
      <c r="K88" s="46" t="n"/>
      <c r="L88" s="46" t="n"/>
      <c r="M88" s="46" t="n"/>
      <c r="N88" s="4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inlineStr">
        <is>
          <t>EV-ARS-0085</t>
        </is>
      </c>
      <c r="B89" s="46" t="n"/>
      <c r="C89" s="46" t="n"/>
      <c r="D89" s="46" t="n"/>
      <c r="E89" s="46" t="n"/>
      <c r="F89" s="46" t="n"/>
      <c r="G89" s="46" t="n"/>
      <c r="H89" s="72" t="n"/>
      <c r="I89" s="72" t="n"/>
      <c r="J89" s="46" t="n"/>
      <c r="K89" s="46" t="n"/>
      <c r="L89" s="46" t="n"/>
      <c r="M89" s="46" t="n"/>
      <c r="N89" s="4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inlineStr">
        <is>
          <t>EV-ARS-0086</t>
        </is>
      </c>
      <c r="B90" s="46" t="n"/>
      <c r="C90" s="46" t="n"/>
      <c r="D90" s="46" t="n"/>
      <c r="E90" s="46" t="n"/>
      <c r="F90" s="46" t="n"/>
      <c r="G90" s="46" t="n"/>
      <c r="H90" s="72" t="n"/>
      <c r="I90" s="72" t="n"/>
      <c r="J90" s="46" t="n"/>
      <c r="K90" s="46" t="n"/>
      <c r="L90" s="46" t="n"/>
      <c r="M90" s="46" t="n"/>
      <c r="N90" s="4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inlineStr">
        <is>
          <t>EV-ARS-0087</t>
        </is>
      </c>
      <c r="B91" s="46" t="n"/>
      <c r="C91" s="46" t="n"/>
      <c r="D91" s="46" t="n"/>
      <c r="E91" s="46" t="n"/>
      <c r="F91" s="46" t="n"/>
      <c r="G91" s="46" t="n"/>
      <c r="H91" s="72" t="n"/>
      <c r="I91" s="72" t="n"/>
      <c r="J91" s="46" t="n"/>
      <c r="K91" s="46" t="n"/>
      <c r="L91" s="46" t="n"/>
      <c r="M91" s="46" t="n"/>
      <c r="N91" s="4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inlineStr">
        <is>
          <t>EV-ARS-0088</t>
        </is>
      </c>
      <c r="B92" s="46" t="n"/>
      <c r="C92" s="46" t="n"/>
      <c r="D92" s="46" t="n"/>
      <c r="E92" s="46" t="n"/>
      <c r="F92" s="46" t="n"/>
      <c r="G92" s="46" t="n"/>
      <c r="H92" s="72" t="n"/>
      <c r="I92" s="72" t="n"/>
      <c r="J92" s="46" t="n"/>
      <c r="K92" s="46" t="n"/>
      <c r="L92" s="46" t="n"/>
      <c r="M92" s="46" t="n"/>
      <c r="N92" s="4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inlineStr">
        <is>
          <t>EV-ARS-0089</t>
        </is>
      </c>
      <c r="B93" s="46" t="n"/>
      <c r="C93" s="46" t="n"/>
      <c r="D93" s="46" t="n"/>
      <c r="E93" s="46" t="n"/>
      <c r="F93" s="46" t="n"/>
      <c r="G93" s="46" t="n"/>
      <c r="H93" s="72" t="n"/>
      <c r="I93" s="72" t="n"/>
      <c r="J93" s="46" t="n"/>
      <c r="K93" s="46" t="n"/>
      <c r="L93" s="46" t="n"/>
      <c r="M93" s="46" t="n"/>
      <c r="N93" s="4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inlineStr">
        <is>
          <t>EV-ARS-0090</t>
        </is>
      </c>
      <c r="B94" s="46" t="n"/>
      <c r="C94" s="46" t="n"/>
      <c r="D94" s="46" t="n"/>
      <c r="E94" s="46" t="n"/>
      <c r="F94" s="46" t="n"/>
      <c r="G94" s="46" t="n"/>
      <c r="H94" s="72" t="n"/>
      <c r="I94" s="72" t="n"/>
      <c r="J94" s="46" t="n"/>
      <c r="K94" s="46" t="n"/>
      <c r="L94" s="46" t="n"/>
      <c r="M94" s="46" t="n"/>
      <c r="N94" s="4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inlineStr">
        <is>
          <t>EV-ARS-0091</t>
        </is>
      </c>
      <c r="B95" s="46" t="n"/>
      <c r="C95" s="46" t="n"/>
      <c r="D95" s="46" t="n"/>
      <c r="E95" s="46" t="n"/>
      <c r="F95" s="46" t="n"/>
      <c r="G95" s="46" t="n"/>
      <c r="H95" s="72" t="n"/>
      <c r="I95" s="72" t="n"/>
      <c r="J95" s="46" t="n"/>
      <c r="K95" s="46" t="n"/>
      <c r="L95" s="46" t="n"/>
      <c r="M95" s="46" t="n"/>
      <c r="N95" s="4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inlineStr">
        <is>
          <t>EV-ARS-0092</t>
        </is>
      </c>
      <c r="B96" s="46" t="n"/>
      <c r="C96" s="46" t="n"/>
      <c r="D96" s="46" t="n"/>
      <c r="E96" s="46" t="n"/>
      <c r="F96" s="46" t="n"/>
      <c r="G96" s="46" t="n"/>
      <c r="H96" s="72" t="n"/>
      <c r="I96" s="72" t="n"/>
      <c r="J96" s="46" t="n"/>
      <c r="K96" s="46" t="n"/>
      <c r="L96" s="46" t="n"/>
      <c r="M96" s="46" t="n"/>
      <c r="N96" s="4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inlineStr">
        <is>
          <t>EV-ARS-0093</t>
        </is>
      </c>
      <c r="B97" s="46" t="n"/>
      <c r="C97" s="46" t="n"/>
      <c r="D97" s="46" t="n"/>
      <c r="E97" s="46" t="n"/>
      <c r="F97" s="46" t="n"/>
      <c r="G97" s="46" t="n"/>
      <c r="H97" s="72" t="n"/>
      <c r="I97" s="72" t="n"/>
      <c r="J97" s="46" t="n"/>
      <c r="K97" s="46" t="n"/>
      <c r="L97" s="46" t="n"/>
      <c r="M97" s="46" t="n"/>
      <c r="N97" s="4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inlineStr">
        <is>
          <t>EV-ARS-0094</t>
        </is>
      </c>
      <c r="B98" s="46" t="n"/>
      <c r="C98" s="46" t="n"/>
      <c r="D98" s="46" t="n"/>
      <c r="E98" s="46" t="n"/>
      <c r="F98" s="46" t="n"/>
      <c r="G98" s="46" t="n"/>
      <c r="H98" s="72" t="n"/>
      <c r="I98" s="72" t="n"/>
      <c r="J98" s="46" t="n"/>
      <c r="K98" s="46" t="n"/>
      <c r="L98" s="46" t="n"/>
      <c r="M98" s="46" t="n"/>
      <c r="N98" s="4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inlineStr">
        <is>
          <t>EV-ARS-0095</t>
        </is>
      </c>
      <c r="B99" s="46" t="n"/>
      <c r="C99" s="46" t="n"/>
      <c r="D99" s="46" t="n"/>
      <c r="E99" s="46" t="n"/>
      <c r="F99" s="46" t="n"/>
      <c r="G99" s="46" t="n"/>
      <c r="H99" s="72" t="n"/>
      <c r="I99" s="72" t="n"/>
      <c r="J99" s="46" t="n"/>
      <c r="K99" s="46" t="n"/>
      <c r="L99" s="46" t="n"/>
      <c r="M99" s="46" t="n"/>
      <c r="N99" s="4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inlineStr">
        <is>
          <t>EV-ARS-0096</t>
        </is>
      </c>
      <c r="B100" s="46" t="n"/>
      <c r="C100" s="46" t="n"/>
      <c r="D100" s="46" t="n"/>
      <c r="E100" s="46" t="n"/>
      <c r="F100" s="46" t="n"/>
      <c r="G100" s="46" t="n"/>
      <c r="H100" s="72" t="n"/>
      <c r="I100" s="72" t="n"/>
      <c r="J100" s="46" t="n"/>
      <c r="K100" s="46" t="n"/>
      <c r="L100" s="46" t="n"/>
      <c r="M100" s="46" t="n"/>
      <c r="N100" s="4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inlineStr">
        <is>
          <t>EV-ARS-0097</t>
        </is>
      </c>
      <c r="B101" s="46" t="n"/>
      <c r="C101" s="46" t="n"/>
      <c r="D101" s="46" t="n"/>
      <c r="E101" s="46" t="n"/>
      <c r="F101" s="46" t="n"/>
      <c r="G101" s="46" t="n"/>
      <c r="H101" s="72" t="n"/>
      <c r="I101" s="72" t="n"/>
      <c r="J101" s="46" t="n"/>
      <c r="K101" s="46" t="n"/>
      <c r="L101" s="46" t="n"/>
      <c r="M101" s="46" t="n"/>
      <c r="N101" s="4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inlineStr">
        <is>
          <t>EV-ARS-0098</t>
        </is>
      </c>
      <c r="B102" s="46" t="n"/>
      <c r="C102" s="46" t="n"/>
      <c r="D102" s="46" t="n"/>
      <c r="E102" s="46" t="n"/>
      <c r="F102" s="46" t="n"/>
      <c r="G102" s="46" t="n"/>
      <c r="H102" s="72" t="n"/>
      <c r="I102" s="72" t="n"/>
      <c r="J102" s="46" t="n"/>
      <c r="K102" s="46" t="n"/>
      <c r="L102" s="46" t="n"/>
      <c r="M102" s="46" t="n"/>
      <c r="N102" s="4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inlineStr">
        <is>
          <t>EV-ARS-0099</t>
        </is>
      </c>
      <c r="B103" s="46" t="n"/>
      <c r="C103" s="46" t="n"/>
      <c r="D103" s="46" t="n"/>
      <c r="E103" s="46" t="n"/>
      <c r="F103" s="46" t="n"/>
      <c r="G103" s="46" t="n"/>
      <c r="H103" s="72" t="n"/>
      <c r="I103" s="72" t="n"/>
      <c r="J103" s="46" t="n"/>
      <c r="K103" s="46" t="n"/>
      <c r="L103" s="46" t="n"/>
      <c r="M103" s="46" t="n"/>
      <c r="N103" s="4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inlineStr">
        <is>
          <t>EV-ARS-0100</t>
        </is>
      </c>
      <c r="B104" s="46" t="n"/>
      <c r="C104" s="46" t="n"/>
      <c r="D104" s="46" t="n"/>
      <c r="E104" s="46" t="n"/>
      <c r="F104" s="46" t="n"/>
      <c r="G104" s="46" t="n"/>
      <c r="H104" s="72" t="n"/>
      <c r="I104" s="72" t="n"/>
      <c r="J104" s="46" t="n"/>
      <c r="K104" s="46" t="n"/>
      <c r="L104" s="46" t="n"/>
      <c r="M104" s="46" t="n"/>
      <c r="N104" s="4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inlineStr">
        <is>
          <t>EV-ARS-0101</t>
        </is>
      </c>
      <c r="B105" s="46" t="n"/>
      <c r="C105" s="46" t="n"/>
      <c r="D105" s="46" t="n"/>
      <c r="E105" s="46" t="n"/>
      <c r="F105" s="46" t="n"/>
      <c r="G105" s="46" t="n"/>
      <c r="H105" s="72" t="n"/>
      <c r="I105" s="72" t="n"/>
      <c r="J105" s="46" t="n"/>
      <c r="K105" s="46" t="n"/>
      <c r="L105" s="46" t="n"/>
      <c r="M105" s="46" t="n"/>
      <c r="N105" s="4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inlineStr">
        <is>
          <t>EV-ARS-0102</t>
        </is>
      </c>
      <c r="B106" s="46" t="n"/>
      <c r="C106" s="46" t="n"/>
      <c r="D106" s="46" t="n"/>
      <c r="E106" s="46" t="n"/>
      <c r="F106" s="46" t="n"/>
      <c r="G106" s="46" t="n"/>
      <c r="H106" s="72" t="n"/>
      <c r="I106" s="72" t="n"/>
      <c r="J106" s="46" t="n"/>
      <c r="K106" s="46" t="n"/>
      <c r="L106" s="46" t="n"/>
      <c r="M106" s="46" t="n"/>
      <c r="N106" s="4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inlineStr">
        <is>
          <t>EV-ARS-0103</t>
        </is>
      </c>
      <c r="B107" s="46" t="n"/>
      <c r="C107" s="46" t="n"/>
      <c r="D107" s="46" t="n"/>
      <c r="E107" s="46" t="n"/>
      <c r="F107" s="46" t="n"/>
      <c r="G107" s="46" t="n"/>
      <c r="H107" s="72" t="n"/>
      <c r="I107" s="72" t="n"/>
      <c r="J107" s="46" t="n"/>
      <c r="K107" s="46" t="n"/>
      <c r="L107" s="46" t="n"/>
      <c r="M107" s="46" t="n"/>
      <c r="N107" s="4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inlineStr">
        <is>
          <t>EV-ARS-0104</t>
        </is>
      </c>
      <c r="B108" s="46" t="n"/>
      <c r="C108" s="46" t="n"/>
      <c r="D108" s="46" t="n"/>
      <c r="E108" s="46" t="n"/>
      <c r="F108" s="46" t="n"/>
      <c r="G108" s="46" t="n"/>
      <c r="H108" s="72" t="n"/>
      <c r="I108" s="72" t="n"/>
      <c r="J108" s="46" t="n"/>
      <c r="K108" s="46" t="n"/>
      <c r="L108" s="46" t="n"/>
      <c r="M108" s="46" t="n"/>
      <c r="N108" s="4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inlineStr">
        <is>
          <t>EV-ARS-0105</t>
        </is>
      </c>
      <c r="B109" s="46" t="n"/>
      <c r="C109" s="46" t="n"/>
      <c r="D109" s="46" t="n"/>
      <c r="E109" s="46" t="n"/>
      <c r="F109" s="46" t="n"/>
      <c r="G109" s="46" t="n"/>
      <c r="H109" s="72" t="n"/>
      <c r="I109" s="72" t="n"/>
      <c r="J109" s="46" t="n"/>
      <c r="K109" s="46" t="n"/>
      <c r="L109" s="46" t="n"/>
      <c r="M109" s="46" t="n"/>
      <c r="N109" s="4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inlineStr">
        <is>
          <t>EV-ARS-0106</t>
        </is>
      </c>
      <c r="B110" s="46" t="n"/>
      <c r="C110" s="46" t="n"/>
      <c r="D110" s="46" t="n"/>
      <c r="E110" s="46" t="n"/>
      <c r="F110" s="46" t="n"/>
      <c r="G110" s="46" t="n"/>
      <c r="H110" s="72" t="n"/>
      <c r="I110" s="72" t="n"/>
      <c r="J110" s="46" t="n"/>
      <c r="K110" s="46" t="n"/>
      <c r="L110" s="46" t="n"/>
      <c r="M110" s="46" t="n"/>
      <c r="N110" s="4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inlineStr">
        <is>
          <t>EV-ARS-0107</t>
        </is>
      </c>
      <c r="B111" s="46" t="n"/>
      <c r="C111" s="46" t="n"/>
      <c r="D111" s="46" t="n"/>
      <c r="E111" s="46" t="n"/>
      <c r="F111" s="46" t="n"/>
      <c r="G111" s="46" t="n"/>
      <c r="H111" s="72" t="n"/>
      <c r="I111" s="72" t="n"/>
      <c r="J111" s="46" t="n"/>
      <c r="K111" s="46" t="n"/>
      <c r="L111" s="46" t="n"/>
      <c r="M111" s="46" t="n"/>
      <c r="N111" s="4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inlineStr">
        <is>
          <t>EV-ARS-0108</t>
        </is>
      </c>
      <c r="B112" s="46" t="n"/>
      <c r="C112" s="46" t="n"/>
      <c r="D112" s="46" t="n"/>
      <c r="E112" s="46" t="n"/>
      <c r="F112" s="46" t="n"/>
      <c r="G112" s="46" t="n"/>
      <c r="H112" s="72" t="n"/>
      <c r="I112" s="72" t="n"/>
      <c r="J112" s="46" t="n"/>
      <c r="K112" s="46" t="n"/>
      <c r="L112" s="46" t="n"/>
      <c r="M112" s="46" t="n"/>
      <c r="N112" s="4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inlineStr">
        <is>
          <t>EV-ARS-0109</t>
        </is>
      </c>
      <c r="B113" s="46" t="n"/>
      <c r="C113" s="46" t="n"/>
      <c r="D113" s="46" t="n"/>
      <c r="E113" s="46" t="n"/>
      <c r="F113" s="46" t="n"/>
      <c r="G113" s="46" t="n"/>
      <c r="H113" s="72" t="n"/>
      <c r="I113" s="72" t="n"/>
      <c r="J113" s="46" t="n"/>
      <c r="K113" s="46" t="n"/>
      <c r="L113" s="46" t="n"/>
      <c r="M113" s="46" t="n"/>
      <c r="N113" s="4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inlineStr">
        <is>
          <t>EV-ARS-0110</t>
        </is>
      </c>
      <c r="B114" s="46" t="n"/>
      <c r="C114" s="46" t="n"/>
      <c r="D114" s="46" t="n"/>
      <c r="E114" s="46" t="n"/>
      <c r="F114" s="46" t="n"/>
      <c r="G114" s="46" t="n"/>
      <c r="H114" s="72" t="n"/>
      <c r="I114" s="72" t="n"/>
      <c r="J114" s="46" t="n"/>
      <c r="K114" s="46" t="n"/>
      <c r="L114" s="46" t="n"/>
      <c r="M114" s="46" t="n"/>
      <c r="N114" s="4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inlineStr">
        <is>
          <t>EV-ARS-0111</t>
        </is>
      </c>
      <c r="B115" s="46" t="n"/>
      <c r="C115" s="46" t="n"/>
      <c r="D115" s="46" t="n"/>
      <c r="E115" s="46" t="n"/>
      <c r="F115" s="46" t="n"/>
      <c r="G115" s="46" t="n"/>
      <c r="H115" s="72" t="n"/>
      <c r="I115" s="72" t="n"/>
      <c r="J115" s="46" t="n"/>
      <c r="K115" s="46" t="n"/>
      <c r="L115" s="46" t="n"/>
      <c r="M115" s="46" t="n"/>
      <c r="N115" s="4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inlineStr">
        <is>
          <t>EV-ARS-0112</t>
        </is>
      </c>
      <c r="B116" s="46" t="n"/>
      <c r="C116" s="46" t="n"/>
      <c r="D116" s="46" t="n"/>
      <c r="E116" s="46" t="n"/>
      <c r="F116" s="46" t="n"/>
      <c r="G116" s="46" t="n"/>
      <c r="H116" s="72" t="n"/>
      <c r="I116" s="72" t="n"/>
      <c r="J116" s="46" t="n"/>
      <c r="K116" s="46" t="n"/>
      <c r="L116" s="46" t="n"/>
      <c r="M116" s="46" t="n"/>
      <c r="N116" s="4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inlineStr">
        <is>
          <t>EV-ARS-0113</t>
        </is>
      </c>
      <c r="B117" s="46" t="n"/>
      <c r="C117" s="46" t="n"/>
      <c r="D117" s="46" t="n"/>
      <c r="E117" s="46" t="n"/>
      <c r="F117" s="46" t="n"/>
      <c r="G117" s="46" t="n"/>
      <c r="H117" s="72" t="n"/>
      <c r="I117" s="72" t="n"/>
      <c r="J117" s="46" t="n"/>
      <c r="K117" s="46" t="n"/>
      <c r="L117" s="46" t="n"/>
      <c r="M117" s="46" t="n"/>
      <c r="N117" s="4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inlineStr">
        <is>
          <t>EV-ARS-0114</t>
        </is>
      </c>
      <c r="B118" s="46" t="n"/>
      <c r="C118" s="46" t="n"/>
      <c r="D118" s="46" t="n"/>
      <c r="E118" s="46" t="n"/>
      <c r="F118" s="46" t="n"/>
      <c r="G118" s="46" t="n"/>
      <c r="H118" s="72" t="n"/>
      <c r="I118" s="72" t="n"/>
      <c r="J118" s="46" t="n"/>
      <c r="K118" s="46" t="n"/>
      <c r="L118" s="46" t="n"/>
      <c r="M118" s="46" t="n"/>
      <c r="N118" s="4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inlineStr">
        <is>
          <t>EV-ARS-0115</t>
        </is>
      </c>
      <c r="B119" s="46" t="n"/>
      <c r="C119" s="46" t="n"/>
      <c r="D119" s="46" t="n"/>
      <c r="E119" s="46" t="n"/>
      <c r="F119" s="46" t="n"/>
      <c r="G119" s="46" t="n"/>
      <c r="H119" s="72" t="n"/>
      <c r="I119" s="72" t="n"/>
      <c r="J119" s="46" t="n"/>
      <c r="K119" s="46" t="n"/>
      <c r="L119" s="46" t="n"/>
      <c r="M119" s="46" t="n"/>
      <c r="N119" s="4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inlineStr">
        <is>
          <t>EV-ARS-0116</t>
        </is>
      </c>
      <c r="B120" s="46" t="n"/>
      <c r="C120" s="46" t="n"/>
      <c r="D120" s="46" t="n"/>
      <c r="E120" s="46" t="n"/>
      <c r="F120" s="46" t="n"/>
      <c r="G120" s="46" t="n"/>
      <c r="H120" s="72" t="n"/>
      <c r="I120" s="72" t="n"/>
      <c r="J120" s="46" t="n"/>
      <c r="K120" s="46" t="n"/>
      <c r="L120" s="46" t="n"/>
      <c r="M120" s="46" t="n"/>
      <c r="N120" s="4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inlineStr">
        <is>
          <t>EV-ARS-0117</t>
        </is>
      </c>
      <c r="B121" s="46" t="n"/>
      <c r="C121" s="46" t="n"/>
      <c r="D121" s="46" t="n"/>
      <c r="E121" s="46" t="n"/>
      <c r="F121" s="46" t="n"/>
      <c r="G121" s="46" t="n"/>
      <c r="H121" s="72" t="n"/>
      <c r="I121" s="72" t="n"/>
      <c r="J121" s="46" t="n"/>
      <c r="K121" s="46" t="n"/>
      <c r="L121" s="46" t="n"/>
      <c r="M121" s="46" t="n"/>
      <c r="N121" s="4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inlineStr">
        <is>
          <t>EV-ARS-0118</t>
        </is>
      </c>
      <c r="B122" s="46" t="n"/>
      <c r="C122" s="46" t="n"/>
      <c r="D122" s="46" t="n"/>
      <c r="E122" s="46" t="n"/>
      <c r="F122" s="46" t="n"/>
      <c r="G122" s="46" t="n"/>
      <c r="H122" s="72" t="n"/>
      <c r="I122" s="72" t="n"/>
      <c r="J122" s="46" t="n"/>
      <c r="K122" s="46" t="n"/>
      <c r="L122" s="46" t="n"/>
      <c r="M122" s="46" t="n"/>
      <c r="N122" s="4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inlineStr">
        <is>
          <t>EV-ARS-0119</t>
        </is>
      </c>
      <c r="B123" s="46" t="n"/>
      <c r="C123" s="46" t="n"/>
      <c r="D123" s="46" t="n"/>
      <c r="E123" s="46" t="n"/>
      <c r="F123" s="46" t="n"/>
      <c r="G123" s="46" t="n"/>
      <c r="H123" s="72" t="n"/>
      <c r="I123" s="72" t="n"/>
      <c r="J123" s="46" t="n"/>
      <c r="K123" s="46" t="n"/>
      <c r="L123" s="46" t="n"/>
      <c r="M123" s="46" t="n"/>
      <c r="N123" s="4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inlineStr">
        <is>
          <t>EV-ARS-0120</t>
        </is>
      </c>
      <c r="B124" s="46" t="n"/>
      <c r="C124" s="46" t="n"/>
      <c r="D124" s="46" t="n"/>
      <c r="E124" s="46" t="n"/>
      <c r="F124" s="46" t="n"/>
      <c r="G124" s="46" t="n"/>
      <c r="H124" s="72" t="n"/>
      <c r="I124" s="72" t="n"/>
      <c r="J124" s="46" t="n"/>
      <c r="K124" s="46" t="n"/>
      <c r="L124" s="46" t="n"/>
      <c r="M124" s="46" t="n"/>
      <c r="N124" s="4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inlineStr">
        <is>
          <t>EV-ARS-0121</t>
        </is>
      </c>
      <c r="B125" s="46" t="n"/>
      <c r="C125" s="46" t="n"/>
      <c r="D125" s="46" t="n"/>
      <c r="E125" s="46" t="n"/>
      <c r="F125" s="46" t="n"/>
      <c r="G125" s="46" t="n"/>
      <c r="H125" s="72" t="n"/>
      <c r="I125" s="72" t="n"/>
      <c r="J125" s="46" t="n"/>
      <c r="K125" s="46" t="n"/>
      <c r="L125" s="46" t="n"/>
      <c r="M125" s="46" t="n"/>
      <c r="N125" s="4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inlineStr">
        <is>
          <t>EV-ARS-0122</t>
        </is>
      </c>
      <c r="B126" s="46" t="n"/>
      <c r="C126" s="46" t="n"/>
      <c r="D126" s="46" t="n"/>
      <c r="E126" s="46" t="n"/>
      <c r="F126" s="46" t="n"/>
      <c r="G126" s="46" t="n"/>
      <c r="H126" s="72" t="n"/>
      <c r="I126" s="72" t="n"/>
      <c r="J126" s="46" t="n"/>
      <c r="K126" s="46" t="n"/>
      <c r="L126" s="46" t="n"/>
      <c r="M126" s="46" t="n"/>
      <c r="N126" s="4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inlineStr">
        <is>
          <t>EV-ARS-0123</t>
        </is>
      </c>
      <c r="B127" s="46" t="n"/>
      <c r="C127" s="46" t="n"/>
      <c r="D127" s="46" t="n"/>
      <c r="E127" s="46" t="n"/>
      <c r="F127" s="46" t="n"/>
      <c r="G127" s="46" t="n"/>
      <c r="H127" s="72" t="n"/>
      <c r="I127" s="72" t="n"/>
      <c r="J127" s="46" t="n"/>
      <c r="K127" s="46" t="n"/>
      <c r="L127" s="46" t="n"/>
      <c r="M127" s="46" t="n"/>
      <c r="N127" s="4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inlineStr">
        <is>
          <t>EV-ARS-0124</t>
        </is>
      </c>
      <c r="B128" s="46" t="n"/>
      <c r="C128" s="46" t="n"/>
      <c r="D128" s="46" t="n"/>
      <c r="E128" s="46" t="n"/>
      <c r="F128" s="46" t="n"/>
      <c r="G128" s="46" t="n"/>
      <c r="H128" s="72" t="n"/>
      <c r="I128" s="72" t="n"/>
      <c r="J128" s="46" t="n"/>
      <c r="K128" s="46" t="n"/>
      <c r="L128" s="46" t="n"/>
      <c r="M128" s="46" t="n"/>
      <c r="N128" s="4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inlineStr">
        <is>
          <t>EV-ARS-0125</t>
        </is>
      </c>
      <c r="B129" s="46" t="n"/>
      <c r="C129" s="46" t="n"/>
      <c r="D129" s="46" t="n"/>
      <c r="E129" s="46" t="n"/>
      <c r="F129" s="46" t="n"/>
      <c r="G129" s="46" t="n"/>
      <c r="H129" s="72" t="n"/>
      <c r="I129" s="72" t="n"/>
      <c r="J129" s="46" t="n"/>
      <c r="K129" s="46" t="n"/>
      <c r="L129" s="46" t="n"/>
      <c r="M129" s="46" t="n"/>
      <c r="N129" s="4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inlineStr">
        <is>
          <t>EV-ARS-0126</t>
        </is>
      </c>
      <c r="B130" s="46" t="n"/>
      <c r="C130" s="46" t="n"/>
      <c r="D130" s="46" t="n"/>
      <c r="E130" s="46" t="n"/>
      <c r="F130" s="46" t="n"/>
      <c r="G130" s="46" t="n"/>
      <c r="H130" s="72" t="n"/>
      <c r="I130" s="72" t="n"/>
      <c r="J130" s="46" t="n"/>
      <c r="K130" s="46" t="n"/>
      <c r="L130" s="46" t="n"/>
      <c r="M130" s="46" t="n"/>
      <c r="N130" s="4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inlineStr">
        <is>
          <t>EV-ARS-0127</t>
        </is>
      </c>
      <c r="B131" s="46" t="n"/>
      <c r="C131" s="46" t="n"/>
      <c r="D131" s="46" t="n"/>
      <c r="E131" s="46" t="n"/>
      <c r="F131" s="46" t="n"/>
      <c r="G131" s="46" t="n"/>
      <c r="H131" s="72" t="n"/>
      <c r="I131" s="72" t="n"/>
      <c r="J131" s="46" t="n"/>
      <c r="K131" s="46" t="n"/>
      <c r="L131" s="46" t="n"/>
      <c r="M131" s="46" t="n"/>
      <c r="N131" s="4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inlineStr">
        <is>
          <t>EV-ARS-0128</t>
        </is>
      </c>
      <c r="B132" s="46" t="n"/>
      <c r="C132" s="46" t="n"/>
      <c r="D132" s="46" t="n"/>
      <c r="E132" s="46" t="n"/>
      <c r="F132" s="46" t="n"/>
      <c r="G132" s="46" t="n"/>
      <c r="H132" s="72" t="n"/>
      <c r="I132" s="72" t="n"/>
      <c r="J132" s="46" t="n"/>
      <c r="K132" s="46" t="n"/>
      <c r="L132" s="46" t="n"/>
      <c r="M132" s="46" t="n"/>
      <c r="N132" s="4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inlineStr">
        <is>
          <t>EV-ARS-0129</t>
        </is>
      </c>
      <c r="B133" s="46" t="n"/>
      <c r="C133" s="46" t="n"/>
      <c r="D133" s="46" t="n"/>
      <c r="E133" s="46" t="n"/>
      <c r="F133" s="46" t="n"/>
      <c r="G133" s="46" t="n"/>
      <c r="H133" s="72" t="n"/>
      <c r="I133" s="72" t="n"/>
      <c r="J133" s="46" t="n"/>
      <c r="K133" s="46" t="n"/>
      <c r="L133" s="46" t="n"/>
      <c r="M133" s="46" t="n"/>
      <c r="N133" s="4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inlineStr">
        <is>
          <t>EV-ARS-0130</t>
        </is>
      </c>
      <c r="B134" s="46" t="n"/>
      <c r="C134" s="46" t="n"/>
      <c r="D134" s="46" t="n"/>
      <c r="E134" s="46" t="n"/>
      <c r="F134" s="46" t="n"/>
      <c r="G134" s="46" t="n"/>
      <c r="H134" s="72" t="n"/>
      <c r="I134" s="72" t="n"/>
      <c r="J134" s="46" t="n"/>
      <c r="K134" s="46" t="n"/>
      <c r="L134" s="46" t="n"/>
      <c r="M134" s="46" t="n"/>
      <c r="N134" s="4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inlineStr">
        <is>
          <t>EV-ARS-0131</t>
        </is>
      </c>
      <c r="B135" s="46" t="n"/>
      <c r="C135" s="46" t="n"/>
      <c r="D135" s="46" t="n"/>
      <c r="E135" s="46" t="n"/>
      <c r="F135" s="46" t="n"/>
      <c r="G135" s="46" t="n"/>
      <c r="H135" s="72" t="n"/>
      <c r="I135" s="72" t="n"/>
      <c r="J135" s="46" t="n"/>
      <c r="K135" s="46" t="n"/>
      <c r="L135" s="46" t="n"/>
      <c r="M135" s="46" t="n"/>
      <c r="N135" s="4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inlineStr">
        <is>
          <t>EV-ARS-0132</t>
        </is>
      </c>
      <c r="B136" s="46" t="n"/>
      <c r="C136" s="46" t="n"/>
      <c r="D136" s="46" t="n"/>
      <c r="E136" s="46" t="n"/>
      <c r="F136" s="46" t="n"/>
      <c r="G136" s="46" t="n"/>
      <c r="H136" s="72" t="n"/>
      <c r="I136" s="72" t="n"/>
      <c r="J136" s="46" t="n"/>
      <c r="K136" s="46" t="n"/>
      <c r="L136" s="46" t="n"/>
      <c r="M136" s="46" t="n"/>
      <c r="N136" s="4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inlineStr">
        <is>
          <t>EV-ARS-0133</t>
        </is>
      </c>
      <c r="B137" s="46" t="n"/>
      <c r="C137" s="46" t="n"/>
      <c r="D137" s="46" t="n"/>
      <c r="E137" s="46" t="n"/>
      <c r="F137" s="46" t="n"/>
      <c r="G137" s="46" t="n"/>
      <c r="H137" s="72" t="n"/>
      <c r="I137" s="72" t="n"/>
      <c r="J137" s="46" t="n"/>
      <c r="K137" s="46" t="n"/>
      <c r="L137" s="46" t="n"/>
      <c r="M137" s="46" t="n"/>
      <c r="N137" s="4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inlineStr">
        <is>
          <t>EV-ARS-0134</t>
        </is>
      </c>
      <c r="B138" s="46" t="n"/>
      <c r="C138" s="46" t="n"/>
      <c r="D138" s="46" t="n"/>
      <c r="E138" s="46" t="n"/>
      <c r="F138" s="46" t="n"/>
      <c r="G138" s="46" t="n"/>
      <c r="H138" s="72" t="n"/>
      <c r="I138" s="72" t="n"/>
      <c r="J138" s="46" t="n"/>
      <c r="K138" s="46" t="n"/>
      <c r="L138" s="46" t="n"/>
      <c r="M138" s="46" t="n"/>
      <c r="N138" s="4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inlineStr">
        <is>
          <t>EV-ARS-0135</t>
        </is>
      </c>
      <c r="B139" s="46" t="n"/>
      <c r="C139" s="46" t="n"/>
      <c r="D139" s="46" t="n"/>
      <c r="E139" s="46" t="n"/>
      <c r="F139" s="46" t="n"/>
      <c r="G139" s="46" t="n"/>
      <c r="H139" s="72" t="n"/>
      <c r="I139" s="72" t="n"/>
      <c r="J139" s="46" t="n"/>
      <c r="K139" s="46" t="n"/>
      <c r="L139" s="46" t="n"/>
      <c r="M139" s="46" t="n"/>
      <c r="N139" s="4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inlineStr">
        <is>
          <t>EV-ARS-0136</t>
        </is>
      </c>
      <c r="B140" s="46" t="n"/>
      <c r="C140" s="46" t="n"/>
      <c r="D140" s="46" t="n"/>
      <c r="E140" s="46" t="n"/>
      <c r="F140" s="46" t="n"/>
      <c r="G140" s="46" t="n"/>
      <c r="H140" s="72" t="n"/>
      <c r="I140" s="72" t="n"/>
      <c r="J140" s="46" t="n"/>
      <c r="K140" s="46" t="n"/>
      <c r="L140" s="46" t="n"/>
      <c r="M140" s="46" t="n"/>
      <c r="N140" s="4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inlineStr">
        <is>
          <t>EV-ARS-0137</t>
        </is>
      </c>
      <c r="B141" s="46" t="n"/>
      <c r="C141" s="46" t="n"/>
      <c r="D141" s="46" t="n"/>
      <c r="E141" s="46" t="n"/>
      <c r="F141" s="46" t="n"/>
      <c r="G141" s="46" t="n"/>
      <c r="H141" s="72" t="n"/>
      <c r="I141" s="72" t="n"/>
      <c r="J141" s="46" t="n"/>
      <c r="K141" s="46" t="n"/>
      <c r="L141" s="46" t="n"/>
      <c r="M141" s="46" t="n"/>
      <c r="N141" s="4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inlineStr">
        <is>
          <t>EV-ARS-0138</t>
        </is>
      </c>
      <c r="B142" s="46" t="n"/>
      <c r="C142" s="46" t="n"/>
      <c r="D142" s="46" t="n"/>
      <c r="E142" s="46" t="n"/>
      <c r="F142" s="46" t="n"/>
      <c r="G142" s="46" t="n"/>
      <c r="H142" s="72" t="n"/>
      <c r="I142" s="72" t="n"/>
      <c r="J142" s="46" t="n"/>
      <c r="K142" s="46" t="n"/>
      <c r="L142" s="46" t="n"/>
      <c r="M142" s="46" t="n"/>
      <c r="N142" s="4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inlineStr">
        <is>
          <t>EV-ARS-0139</t>
        </is>
      </c>
      <c r="B143" s="46" t="n"/>
      <c r="C143" s="46" t="n"/>
      <c r="D143" s="46" t="n"/>
      <c r="E143" s="46" t="n"/>
      <c r="F143" s="46" t="n"/>
      <c r="G143" s="46" t="n"/>
      <c r="H143" s="72" t="n"/>
      <c r="I143" s="72" t="n"/>
      <c r="J143" s="46" t="n"/>
      <c r="K143" s="46" t="n"/>
      <c r="L143" s="46" t="n"/>
      <c r="M143" s="46" t="n"/>
      <c r="N143" s="4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inlineStr">
        <is>
          <t>EV-ARS-0140</t>
        </is>
      </c>
      <c r="B144" s="46" t="n"/>
      <c r="C144" s="46" t="n"/>
      <c r="D144" s="46" t="n"/>
      <c r="E144" s="46" t="n"/>
      <c r="F144" s="46" t="n"/>
      <c r="G144" s="46" t="n"/>
      <c r="H144" s="72" t="n"/>
      <c r="I144" s="72" t="n"/>
      <c r="J144" s="46" t="n"/>
      <c r="K144" s="46" t="n"/>
      <c r="L144" s="46" t="n"/>
      <c r="M144" s="46" t="n"/>
      <c r="N144" s="4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inlineStr">
        <is>
          <t>EV-ARS-0141</t>
        </is>
      </c>
      <c r="B145" s="46" t="n"/>
      <c r="C145" s="46" t="n"/>
      <c r="D145" s="46" t="n"/>
      <c r="E145" s="46" t="n"/>
      <c r="F145" s="46" t="n"/>
      <c r="G145" s="46" t="n"/>
      <c r="H145" s="72" t="n"/>
      <c r="I145" s="72" t="n"/>
      <c r="J145" s="46" t="n"/>
      <c r="K145" s="46" t="n"/>
      <c r="L145" s="46" t="n"/>
      <c r="M145" s="46" t="n"/>
      <c r="N145" s="4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inlineStr">
        <is>
          <t>EV-ARS-0142</t>
        </is>
      </c>
      <c r="B146" s="46" t="n"/>
      <c r="C146" s="46" t="n"/>
      <c r="D146" s="46" t="n"/>
      <c r="E146" s="46" t="n"/>
      <c r="F146" s="46" t="n"/>
      <c r="G146" s="46" t="n"/>
      <c r="H146" s="72" t="n"/>
      <c r="I146" s="72" t="n"/>
      <c r="J146" s="46" t="n"/>
      <c r="K146" s="46" t="n"/>
      <c r="L146" s="46" t="n"/>
      <c r="M146" s="46" t="n"/>
      <c r="N146" s="4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inlineStr">
        <is>
          <t>EV-ARS-0143</t>
        </is>
      </c>
      <c r="B147" s="46" t="n"/>
      <c r="C147" s="46" t="n"/>
      <c r="D147" s="46" t="n"/>
      <c r="E147" s="46" t="n"/>
      <c r="F147" s="46" t="n"/>
      <c r="G147" s="46" t="n"/>
      <c r="H147" s="72" t="n"/>
      <c r="I147" s="72" t="n"/>
      <c r="J147" s="46" t="n"/>
      <c r="K147" s="46" t="n"/>
      <c r="L147" s="46" t="n"/>
      <c r="M147" s="46" t="n"/>
      <c r="N147" s="4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inlineStr">
        <is>
          <t>EV-ARS-0144</t>
        </is>
      </c>
      <c r="B148" s="46" t="n"/>
      <c r="C148" s="46" t="n"/>
      <c r="D148" s="46" t="n"/>
      <c r="E148" s="46" t="n"/>
      <c r="F148" s="46" t="n"/>
      <c r="G148" s="46" t="n"/>
      <c r="H148" s="72" t="n"/>
      <c r="I148" s="72" t="n"/>
      <c r="J148" s="46" t="n"/>
      <c r="K148" s="46" t="n"/>
      <c r="L148" s="46" t="n"/>
      <c r="M148" s="46" t="n"/>
      <c r="N148" s="4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inlineStr">
        <is>
          <t>EV-ARS-0145</t>
        </is>
      </c>
      <c r="B149" s="46" t="n"/>
      <c r="C149" s="46" t="n"/>
      <c r="D149" s="46" t="n"/>
      <c r="E149" s="46" t="n"/>
      <c r="F149" s="46" t="n"/>
      <c r="G149" s="46" t="n"/>
      <c r="H149" s="72" t="n"/>
      <c r="I149" s="72" t="n"/>
      <c r="J149" s="46" t="n"/>
      <c r="K149" s="46" t="n"/>
      <c r="L149" s="46" t="n"/>
      <c r="M149" s="46" t="n"/>
      <c r="N149" s="4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inlineStr">
        <is>
          <t>EV-ARS-0146</t>
        </is>
      </c>
      <c r="B150" s="46" t="n"/>
      <c r="C150" s="46" t="n"/>
      <c r="D150" s="46" t="n"/>
      <c r="E150" s="46" t="n"/>
      <c r="F150" s="46" t="n"/>
      <c r="G150" s="46" t="n"/>
      <c r="H150" s="72" t="n"/>
      <c r="I150" s="72" t="n"/>
      <c r="J150" s="46" t="n"/>
      <c r="K150" s="46" t="n"/>
      <c r="L150" s="46" t="n"/>
      <c r="M150" s="46" t="n"/>
      <c r="N150" s="4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inlineStr">
        <is>
          <t>EV-ARS-0147</t>
        </is>
      </c>
      <c r="B151" s="46" t="n"/>
      <c r="C151" s="46" t="n"/>
      <c r="D151" s="46" t="n"/>
      <c r="E151" s="46" t="n"/>
      <c r="F151" s="46" t="n"/>
      <c r="G151" s="46" t="n"/>
      <c r="H151" s="72" t="n"/>
      <c r="I151" s="72" t="n"/>
      <c r="J151" s="46" t="n"/>
      <c r="K151" s="46" t="n"/>
      <c r="L151" s="46" t="n"/>
      <c r="M151" s="46" t="n"/>
      <c r="N151" s="4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inlineStr">
        <is>
          <t>EV-ARS-0148</t>
        </is>
      </c>
      <c r="B152" s="46" t="n"/>
      <c r="C152" s="46" t="n"/>
      <c r="D152" s="46" t="n"/>
      <c r="E152" s="46" t="n"/>
      <c r="F152" s="46" t="n"/>
      <c r="G152" s="46" t="n"/>
      <c r="H152" s="72" t="n"/>
      <c r="I152" s="72" t="n"/>
      <c r="J152" s="46" t="n"/>
      <c r="K152" s="46" t="n"/>
      <c r="L152" s="46" t="n"/>
      <c r="M152" s="46" t="n"/>
      <c r="N152" s="4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inlineStr">
        <is>
          <t>EV-ARS-0149</t>
        </is>
      </c>
      <c r="B153" s="46" t="n"/>
      <c r="C153" s="46" t="n"/>
      <c r="D153" s="46" t="n"/>
      <c r="E153" s="46" t="n"/>
      <c r="F153" s="46" t="n"/>
      <c r="G153" s="46" t="n"/>
      <c r="H153" s="72" t="n"/>
      <c r="I153" s="72" t="n"/>
      <c r="J153" s="46" t="n"/>
      <c r="K153" s="46" t="n"/>
      <c r="L153" s="46" t="n"/>
      <c r="M153" s="46" t="n"/>
      <c r="N153" s="4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inlineStr">
        <is>
          <t>EV-ARS-0150</t>
        </is>
      </c>
      <c r="B154" s="46" t="n"/>
      <c r="C154" s="46" t="n"/>
      <c r="D154" s="46" t="n"/>
      <c r="E154" s="46" t="n"/>
      <c r="F154" s="46" t="n"/>
      <c r="G154" s="46" t="n"/>
      <c r="H154" s="72" t="n"/>
      <c r="I154" s="72" t="n"/>
      <c r="J154" s="46" t="n"/>
      <c r="K154" s="46" t="n"/>
      <c r="L154" s="46" t="n"/>
      <c r="M154" s="46" t="n"/>
      <c r="N154" s="4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inlineStr">
        <is>
          <t>EV-ARS-0151</t>
        </is>
      </c>
      <c r="B155" s="46" t="n"/>
      <c r="C155" s="46" t="n"/>
      <c r="D155" s="46" t="n"/>
      <c r="E155" s="46" t="n"/>
      <c r="F155" s="46" t="n"/>
      <c r="G155" s="46" t="n"/>
      <c r="H155" s="72" t="n"/>
      <c r="I155" s="72" t="n"/>
      <c r="J155" s="46" t="n"/>
      <c r="K155" s="46" t="n"/>
      <c r="L155" s="46" t="n"/>
      <c r="M155" s="46" t="n"/>
      <c r="N155" s="4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inlineStr">
        <is>
          <t>EV-ARS-0152</t>
        </is>
      </c>
      <c r="B156" s="46" t="n"/>
      <c r="C156" s="46" t="n"/>
      <c r="D156" s="46" t="n"/>
      <c r="E156" s="46" t="n"/>
      <c r="F156" s="46" t="n"/>
      <c r="G156" s="46" t="n"/>
      <c r="H156" s="72" t="n"/>
      <c r="I156" s="72" t="n"/>
      <c r="J156" s="46" t="n"/>
      <c r="K156" s="46" t="n"/>
      <c r="L156" s="46" t="n"/>
      <c r="M156" s="46" t="n"/>
      <c r="N156" s="4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inlineStr">
        <is>
          <t>EV-ARS-0153</t>
        </is>
      </c>
      <c r="B157" s="46" t="n"/>
      <c r="C157" s="46" t="n"/>
      <c r="D157" s="46" t="n"/>
      <c r="E157" s="46" t="n"/>
      <c r="F157" s="46" t="n"/>
      <c r="G157" s="46" t="n"/>
      <c r="H157" s="72" t="n"/>
      <c r="I157" s="72" t="n"/>
      <c r="J157" s="46" t="n"/>
      <c r="K157" s="46" t="n"/>
      <c r="L157" s="46" t="n"/>
      <c r="M157" s="46" t="n"/>
      <c r="N157" s="4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inlineStr">
        <is>
          <t>EV-ARS-0154</t>
        </is>
      </c>
      <c r="B158" s="46" t="n"/>
      <c r="C158" s="46" t="n"/>
      <c r="D158" s="46" t="n"/>
      <c r="E158" s="46" t="n"/>
      <c r="F158" s="46" t="n"/>
      <c r="G158" s="46" t="n"/>
      <c r="H158" s="72" t="n"/>
      <c r="I158" s="72" t="n"/>
      <c r="J158" s="46" t="n"/>
      <c r="K158" s="46" t="n"/>
      <c r="L158" s="46" t="n"/>
      <c r="M158" s="46" t="n"/>
      <c r="N158" s="4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inlineStr">
        <is>
          <t>EV-ARS-0155</t>
        </is>
      </c>
      <c r="B159" s="46" t="n"/>
      <c r="C159" s="46" t="n"/>
      <c r="D159" s="46" t="n"/>
      <c r="E159" s="46" t="n"/>
      <c r="F159" s="46" t="n"/>
      <c r="G159" s="46" t="n"/>
      <c r="H159" s="72" t="n"/>
      <c r="I159" s="72" t="n"/>
      <c r="J159" s="46" t="n"/>
      <c r="K159" s="46" t="n"/>
      <c r="L159" s="46" t="n"/>
      <c r="M159" s="46" t="n"/>
      <c r="N159" s="4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inlineStr">
        <is>
          <t>EV-ARS-0156</t>
        </is>
      </c>
      <c r="B160" s="46" t="n"/>
      <c r="C160" s="46" t="n"/>
      <c r="D160" s="46" t="n"/>
      <c r="E160" s="46" t="n"/>
      <c r="F160" s="46" t="n"/>
      <c r="G160" s="46" t="n"/>
      <c r="H160" s="72" t="n"/>
      <c r="I160" s="72" t="n"/>
      <c r="J160" s="46" t="n"/>
      <c r="K160" s="46" t="n"/>
      <c r="L160" s="46" t="n"/>
      <c r="M160" s="46" t="n"/>
      <c r="N160" s="4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inlineStr">
        <is>
          <t>EV-ARS-0157</t>
        </is>
      </c>
      <c r="B161" s="46" t="n"/>
      <c r="C161" s="46" t="n"/>
      <c r="D161" s="46" t="n"/>
      <c r="E161" s="46" t="n"/>
      <c r="F161" s="46" t="n"/>
      <c r="G161" s="46" t="n"/>
      <c r="H161" s="72" t="n"/>
      <c r="I161" s="72" t="n"/>
      <c r="J161" s="46" t="n"/>
      <c r="K161" s="46" t="n"/>
      <c r="L161" s="46" t="n"/>
      <c r="M161" s="46" t="n"/>
      <c r="N161" s="4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inlineStr">
        <is>
          <t>EV-ARS-0158</t>
        </is>
      </c>
      <c r="B162" s="46" t="n"/>
      <c r="C162" s="46" t="n"/>
      <c r="D162" s="46" t="n"/>
      <c r="E162" s="46" t="n"/>
      <c r="F162" s="46" t="n"/>
      <c r="G162" s="46" t="n"/>
      <c r="H162" s="72" t="n"/>
      <c r="I162" s="72" t="n"/>
      <c r="J162" s="46" t="n"/>
      <c r="K162" s="46" t="n"/>
      <c r="L162" s="46" t="n"/>
      <c r="M162" s="46" t="n"/>
      <c r="N162" s="4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inlineStr">
        <is>
          <t>EV-ARS-0159</t>
        </is>
      </c>
      <c r="B163" s="46" t="n"/>
      <c r="C163" s="46" t="n"/>
      <c r="D163" s="46" t="n"/>
      <c r="E163" s="46" t="n"/>
      <c r="F163" s="46" t="n"/>
      <c r="G163" s="46" t="n"/>
      <c r="H163" s="72" t="n"/>
      <c r="I163" s="72" t="n"/>
      <c r="J163" s="46" t="n"/>
      <c r="K163" s="46" t="n"/>
      <c r="L163" s="46" t="n"/>
      <c r="M163" s="46" t="n"/>
      <c r="N163" s="4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inlineStr">
        <is>
          <t>EV-ARS-0160</t>
        </is>
      </c>
      <c r="B164" s="46" t="n"/>
      <c r="C164" s="46" t="n"/>
      <c r="D164" s="46" t="n"/>
      <c r="E164" s="46" t="n"/>
      <c r="F164" s="46" t="n"/>
      <c r="G164" s="46" t="n"/>
      <c r="H164" s="72" t="n"/>
      <c r="I164" s="72" t="n"/>
      <c r="J164" s="46" t="n"/>
      <c r="K164" s="46" t="n"/>
      <c r="L164" s="46" t="n"/>
      <c r="M164" s="46" t="n"/>
      <c r="N164" s="4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inlineStr">
        <is>
          <t>EV-ARS-0161</t>
        </is>
      </c>
      <c r="B165" s="46" t="n"/>
      <c r="C165" s="46" t="n"/>
      <c r="D165" s="46" t="n"/>
      <c r="E165" s="46" t="n"/>
      <c r="F165" s="46" t="n"/>
      <c r="G165" s="46" t="n"/>
      <c r="H165" s="72" t="n"/>
      <c r="I165" s="72" t="n"/>
      <c r="J165" s="46" t="n"/>
      <c r="K165" s="46" t="n"/>
      <c r="L165" s="46" t="n"/>
      <c r="M165" s="46" t="n"/>
      <c r="N165" s="4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inlineStr">
        <is>
          <t>EV-ARS-0162</t>
        </is>
      </c>
      <c r="B166" s="46" t="n"/>
      <c r="C166" s="46" t="n"/>
      <c r="D166" s="46" t="n"/>
      <c r="E166" s="46" t="n"/>
      <c r="F166" s="46" t="n"/>
      <c r="G166" s="46" t="n"/>
      <c r="H166" s="72" t="n"/>
      <c r="I166" s="72" t="n"/>
      <c r="J166" s="46" t="n"/>
      <c r="K166" s="46" t="n"/>
      <c r="L166" s="46" t="n"/>
      <c r="M166" s="46" t="n"/>
      <c r="N166" s="4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inlineStr">
        <is>
          <t>EV-ARS-0163</t>
        </is>
      </c>
      <c r="B167" s="46" t="n"/>
      <c r="C167" s="46" t="n"/>
      <c r="D167" s="46" t="n"/>
      <c r="E167" s="46" t="n"/>
      <c r="F167" s="46" t="n"/>
      <c r="G167" s="46" t="n"/>
      <c r="H167" s="72" t="n"/>
      <c r="I167" s="72" t="n"/>
      <c r="J167" s="46" t="n"/>
      <c r="K167" s="46" t="n"/>
      <c r="L167" s="46" t="n"/>
      <c r="M167" s="46" t="n"/>
      <c r="N167" s="4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inlineStr">
        <is>
          <t>EV-ARS-0164</t>
        </is>
      </c>
      <c r="B168" s="46" t="n"/>
      <c r="C168" s="46" t="n"/>
      <c r="D168" s="46" t="n"/>
      <c r="E168" s="46" t="n"/>
      <c r="F168" s="46" t="n"/>
      <c r="G168" s="46" t="n"/>
      <c r="H168" s="72" t="n"/>
      <c r="I168" s="72" t="n"/>
      <c r="J168" s="46" t="n"/>
      <c r="K168" s="46" t="n"/>
      <c r="L168" s="46" t="n"/>
      <c r="M168" s="46" t="n"/>
      <c r="N168" s="4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inlineStr">
        <is>
          <t>EV-ARS-0165</t>
        </is>
      </c>
      <c r="B169" s="46" t="n"/>
      <c r="C169" s="46" t="n"/>
      <c r="D169" s="46" t="n"/>
      <c r="E169" s="46" t="n"/>
      <c r="F169" s="46" t="n"/>
      <c r="G169" s="46" t="n"/>
      <c r="H169" s="72" t="n"/>
      <c r="I169" s="72" t="n"/>
      <c r="J169" s="46" t="n"/>
      <c r="K169" s="46" t="n"/>
      <c r="L169" s="46" t="n"/>
      <c r="M169" s="46" t="n"/>
      <c r="N169" s="4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inlineStr">
        <is>
          <t>EV-ARS-0166</t>
        </is>
      </c>
      <c r="B170" s="46" t="n"/>
      <c r="C170" s="46" t="n"/>
      <c r="D170" s="46" t="n"/>
      <c r="E170" s="46" t="n"/>
      <c r="F170" s="46" t="n"/>
      <c r="G170" s="46" t="n"/>
      <c r="H170" s="72" t="n"/>
      <c r="I170" s="72" t="n"/>
      <c r="J170" s="46" t="n"/>
      <c r="K170" s="46" t="n"/>
      <c r="L170" s="46" t="n"/>
      <c r="M170" s="46" t="n"/>
      <c r="N170" s="4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inlineStr">
        <is>
          <t>EV-ARS-0167</t>
        </is>
      </c>
      <c r="B171" s="46" t="n"/>
      <c r="C171" s="46" t="n"/>
      <c r="D171" s="46" t="n"/>
      <c r="E171" s="46" t="n"/>
      <c r="F171" s="46" t="n"/>
      <c r="G171" s="46" t="n"/>
      <c r="H171" s="72" t="n"/>
      <c r="I171" s="72" t="n"/>
      <c r="J171" s="46" t="n"/>
      <c r="K171" s="46" t="n"/>
      <c r="L171" s="46" t="n"/>
      <c r="M171" s="46" t="n"/>
      <c r="N171" s="4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inlineStr">
        <is>
          <t>EV-ARS-0168</t>
        </is>
      </c>
      <c r="B172" s="46" t="n"/>
      <c r="C172" s="46" t="n"/>
      <c r="D172" s="46" t="n"/>
      <c r="E172" s="46" t="n"/>
      <c r="F172" s="46" t="n"/>
      <c r="G172" s="46" t="n"/>
      <c r="H172" s="72" t="n"/>
      <c r="I172" s="72" t="n"/>
      <c r="J172" s="46" t="n"/>
      <c r="K172" s="46" t="n"/>
      <c r="L172" s="46" t="n"/>
      <c r="M172" s="46" t="n"/>
      <c r="N172" s="4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inlineStr">
        <is>
          <t>EV-ARS-0169</t>
        </is>
      </c>
      <c r="B173" s="46" t="n"/>
      <c r="C173" s="46" t="n"/>
      <c r="D173" s="46" t="n"/>
      <c r="E173" s="46" t="n"/>
      <c r="F173" s="46" t="n"/>
      <c r="G173" s="46" t="n"/>
      <c r="H173" s="72" t="n"/>
      <c r="I173" s="72" t="n"/>
      <c r="J173" s="46" t="n"/>
      <c r="K173" s="46" t="n"/>
      <c r="L173" s="46" t="n"/>
      <c r="M173" s="46" t="n"/>
      <c r="N173" s="4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inlineStr">
        <is>
          <t>EV-ARS-0170</t>
        </is>
      </c>
      <c r="B174" s="46" t="n"/>
      <c r="C174" s="46" t="n"/>
      <c r="D174" s="46" t="n"/>
      <c r="E174" s="46" t="n"/>
      <c r="F174" s="46" t="n"/>
      <c r="G174" s="46" t="n"/>
      <c r="H174" s="72" t="n"/>
      <c r="I174" s="72" t="n"/>
      <c r="J174" s="46" t="n"/>
      <c r="K174" s="46" t="n"/>
      <c r="L174" s="46" t="n"/>
      <c r="M174" s="46" t="n"/>
      <c r="N174" s="4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inlineStr">
        <is>
          <t>EV-ARS-0171</t>
        </is>
      </c>
      <c r="B175" s="46" t="n"/>
      <c r="C175" s="46" t="n"/>
      <c r="D175" s="46" t="n"/>
      <c r="E175" s="46" t="n"/>
      <c r="F175" s="46" t="n"/>
      <c r="G175" s="46" t="n"/>
      <c r="H175" s="72" t="n"/>
      <c r="I175" s="72" t="n"/>
      <c r="J175" s="46" t="n"/>
      <c r="K175" s="46" t="n"/>
      <c r="L175" s="46" t="n"/>
      <c r="M175" s="46" t="n"/>
      <c r="N175" s="4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inlineStr">
        <is>
          <t>EV-ARS-0172</t>
        </is>
      </c>
      <c r="B176" s="46" t="n"/>
      <c r="C176" s="46" t="n"/>
      <c r="D176" s="46" t="n"/>
      <c r="E176" s="46" t="n"/>
      <c r="F176" s="46" t="n"/>
      <c r="G176" s="46" t="n"/>
      <c r="H176" s="72" t="n"/>
      <c r="I176" s="72" t="n"/>
      <c r="J176" s="46" t="n"/>
      <c r="K176" s="46" t="n"/>
      <c r="L176" s="46" t="n"/>
      <c r="M176" s="46" t="n"/>
      <c r="N176" s="4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inlineStr">
        <is>
          <t>EV-ARS-0173</t>
        </is>
      </c>
      <c r="B177" s="46" t="n"/>
      <c r="C177" s="46" t="n"/>
      <c r="D177" s="46" t="n"/>
      <c r="E177" s="46" t="n"/>
      <c r="F177" s="46" t="n"/>
      <c r="G177" s="46" t="n"/>
      <c r="H177" s="72" t="n"/>
      <c r="I177" s="72" t="n"/>
      <c r="J177" s="46" t="n"/>
      <c r="K177" s="46" t="n"/>
      <c r="L177" s="46" t="n"/>
      <c r="M177" s="46" t="n"/>
      <c r="N177" s="4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inlineStr">
        <is>
          <t>EV-ARS-0174</t>
        </is>
      </c>
      <c r="B178" s="46" t="n"/>
      <c r="C178" s="46" t="n"/>
      <c r="D178" s="46" t="n"/>
      <c r="E178" s="46" t="n"/>
      <c r="F178" s="46" t="n"/>
      <c r="G178" s="46" t="n"/>
      <c r="H178" s="72" t="n"/>
      <c r="I178" s="72" t="n"/>
      <c r="J178" s="46" t="n"/>
      <c r="K178" s="46" t="n"/>
      <c r="L178" s="46" t="n"/>
      <c r="M178" s="46" t="n"/>
      <c r="N178" s="4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inlineStr">
        <is>
          <t>EV-ARS-0175</t>
        </is>
      </c>
      <c r="B179" s="46" t="n"/>
      <c r="C179" s="46" t="n"/>
      <c r="D179" s="46" t="n"/>
      <c r="E179" s="46" t="n"/>
      <c r="F179" s="46" t="n"/>
      <c r="G179" s="46" t="n"/>
      <c r="H179" s="72" t="n"/>
      <c r="I179" s="72" t="n"/>
      <c r="J179" s="46" t="n"/>
      <c r="K179" s="46" t="n"/>
      <c r="L179" s="46" t="n"/>
      <c r="M179" s="46" t="n"/>
      <c r="N179" s="4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inlineStr">
        <is>
          <t>EV-ARS-0176</t>
        </is>
      </c>
      <c r="B180" s="46" t="n"/>
      <c r="C180" s="46" t="n"/>
      <c r="D180" s="46" t="n"/>
      <c r="E180" s="46" t="n"/>
      <c r="F180" s="46" t="n"/>
      <c r="G180" s="46" t="n"/>
      <c r="H180" s="72" t="n"/>
      <c r="I180" s="72" t="n"/>
      <c r="J180" s="46" t="n"/>
      <c r="K180" s="46" t="n"/>
      <c r="L180" s="46" t="n"/>
      <c r="M180" s="46" t="n"/>
      <c r="N180" s="4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inlineStr">
        <is>
          <t>EV-ARS-0177</t>
        </is>
      </c>
      <c r="B181" s="46" t="n"/>
      <c r="C181" s="46" t="n"/>
      <c r="D181" s="46" t="n"/>
      <c r="E181" s="46" t="n"/>
      <c r="F181" s="46" t="n"/>
      <c r="G181" s="46" t="n"/>
      <c r="H181" s="72" t="n"/>
      <c r="I181" s="72" t="n"/>
      <c r="J181" s="46" t="n"/>
      <c r="K181" s="46" t="n"/>
      <c r="L181" s="46" t="n"/>
      <c r="M181" s="46" t="n"/>
      <c r="N181" s="4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inlineStr">
        <is>
          <t>EV-ARS-0178</t>
        </is>
      </c>
      <c r="B182" s="46" t="n"/>
      <c r="C182" s="46" t="n"/>
      <c r="D182" s="46" t="n"/>
      <c r="E182" s="46" t="n"/>
      <c r="F182" s="46" t="n"/>
      <c r="G182" s="46" t="n"/>
      <c r="H182" s="72" t="n"/>
      <c r="I182" s="72" t="n"/>
      <c r="J182" s="46" t="n"/>
      <c r="K182" s="46" t="n"/>
      <c r="L182" s="46" t="n"/>
      <c r="M182" s="46" t="n"/>
      <c r="N182" s="4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inlineStr">
        <is>
          <t>EV-ARS-0179</t>
        </is>
      </c>
      <c r="B183" s="46" t="n"/>
      <c r="C183" s="46" t="n"/>
      <c r="D183" s="46" t="n"/>
      <c r="E183" s="46" t="n"/>
      <c r="F183" s="46" t="n"/>
      <c r="G183" s="46" t="n"/>
      <c r="H183" s="72" t="n"/>
      <c r="I183" s="72" t="n"/>
      <c r="J183" s="46" t="n"/>
      <c r="K183" s="46" t="n"/>
      <c r="L183" s="46" t="n"/>
      <c r="M183" s="46" t="n"/>
      <c r="N183" s="4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inlineStr">
        <is>
          <t>EV-ARS-0180</t>
        </is>
      </c>
      <c r="B184" s="46" t="n"/>
      <c r="C184" s="46" t="n"/>
      <c r="D184" s="46" t="n"/>
      <c r="E184" s="46" t="n"/>
      <c r="F184" s="46" t="n"/>
      <c r="G184" s="46" t="n"/>
      <c r="H184" s="72" t="n"/>
      <c r="I184" s="72" t="n"/>
      <c r="J184" s="46" t="n"/>
      <c r="K184" s="46" t="n"/>
      <c r="L184" s="46" t="n"/>
      <c r="M184" s="46" t="n"/>
      <c r="N184" s="4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</sheetData>
  <autoFilter ref="A4:N184"/>
  <mergeCells count="2">
    <mergeCell ref="A2:N2"/>
    <mergeCell ref="A1:N1"/>
  </mergeCells>
  <conditionalFormatting sqref="I5:I184">
    <cfRule type="expression" priority="1" dxfId="0">
      <formula>AND(I5&lt;&gt;"",I5&lt;TODAY())</formula>
    </cfRule>
  </conditionalFormatting>
  <conditionalFormatting sqref="K5:K184">
    <cfRule type="expression" priority="2" dxfId="1">
      <formula>K5="Current"</formula>
    </cfRule>
  </conditionalFormatting>
  <dataValidations count="2">
    <dataValidation sqref="K5:K184" showDropDown="0" showInputMessage="0" showErrorMessage="0" allowBlank="0" type="list">
      <formula1>"Current,Draft,Superseded,Expired,Rejected"</formula1>
    </dataValidation>
    <dataValidation sqref="M5:M184" showDropDown="0" showInputMessage="0" showErrorMessage="0" allowBlank="0" type="list">
      <formula1>"Public,Internal,Confidential,Restricted"</formula1>
    </dataValidation>
  </dataValidations>
  <pageMargins left="0.25" right="0.25" top="0.5" bottom="0.5" header="0.3" footer="0.3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Z260"/>
  <sheetViews>
    <sheetView showGridLines="0" workbookViewId="0">
      <selection activeCell="A1" sqref="A1"/>
    </sheetView>
  </sheetViews>
  <sheetFormatPr baseColWidth="8" defaultRowHeight="15"/>
  <cols>
    <col width="32" customWidth="1" style="70" min="1" max="1"/>
    <col width="25" customWidth="1" style="70" min="2" max="2"/>
    <col width="22" customWidth="1" style="70" min="3" max="3"/>
    <col width="24" customWidth="1" style="70" min="4" max="4"/>
    <col width="18" customWidth="1" style="70" min="5" max="5"/>
    <col width="18" customWidth="1" style="70" min="6" max="6"/>
    <col width="18" customWidth="1" style="70" min="7" max="7"/>
    <col width="22" customWidth="1" style="70" min="8" max="8"/>
  </cols>
  <sheetData>
    <row r="1" ht="35" customHeight="1" s="70">
      <c r="A1" s="15" t="inlineStr">
        <is>
          <t>Accuracy, Robustness &amp; Cybersecurity Dashboard &amp; Independent Sign-off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Mechanical review readiness only. Appropriate levels remain system/risk-specific; the workbook never certifies full legal compliance.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0">
      <c r="A3" s="33" t="inlineStr">
        <is>
          <t>READINESS SNAPSHOT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71" t="inlineStr">
        <is>
          <t>Metric</t>
        </is>
      </c>
      <c r="B4" s="71" t="inlineStr">
        <is>
          <t>Value</t>
        </is>
      </c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Article 15 provider scope</t>
        </is>
      </c>
      <c r="B5" s="44">
        <f>'01_SYSTEM_PROFILE'!B45</f>
        <v/>
      </c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Binding application date</t>
        </is>
      </c>
      <c r="B6" s="73">
        <f>'01_SYSTEM_PROFILE'!B46</f>
        <v/>
      </c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Accuracy / instructions route</t>
        </is>
      </c>
      <c r="B7" s="44">
        <f>'01_SYSTEM_PROFILE'!B47</f>
        <v/>
      </c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Robustness / resilience route</t>
        </is>
      </c>
      <c r="B8" s="44">
        <f>'01_SYSTEM_PROFILE'!B48</f>
        <v/>
      </c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Adaptive feedback-loop route</t>
        </is>
      </c>
      <c r="B9" s="44">
        <f>'01_SYSTEM_PROFILE'!B49</f>
        <v/>
      </c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Cybersecurity route</t>
        </is>
      </c>
      <c r="B10" s="44">
        <f>'01_SYSTEM_PROFILE'!B50</f>
        <v/>
      </c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Article 9 link</t>
        </is>
      </c>
      <c r="B11" s="44">
        <f>'01_SYSTEM_PROFILE'!B51</f>
        <v/>
      </c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Article 72 lifecycle link</t>
        </is>
      </c>
      <c r="B12" s="44">
        <f>'01_SYSTEM_PROFILE'!B52</f>
        <v/>
      </c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Open / blocked controls</t>
        </is>
      </c>
      <c r="B13" s="44">
        <f>COUNTIFS('02_CONTROL_MATRIX'!C5:C19,"&lt;&gt;Methodology interface",'02_CONTROL_MATRIX'!D5:D19,"&lt;&gt;Not applicable*",'02_CONTROL_MATRIX'!I5:I19,"Not started")+COUNTIFS('02_CONTROL_MATRIX'!C5:C19,"&lt;&gt;Methodology interface",'02_CONTROL_MATRIX'!D5:D19,"&lt;&gt;Not applicable*",'02_CONTROL_MATRIX'!I5:I19,"In progress")+COUNTIFS('02_CONTROL_MATRIX'!C5:C19,"&lt;&gt;Methodology interface",'02_CONTROL_MATRIX'!D5:D19,"&lt;&gt;Not applicable*",'02_CONTROL_MATRIX'!I5:I19,"Blocked")</f>
        <v/>
      </c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Verified controls lacking current evidence</t>
        </is>
      </c>
      <c r="B14" s="44">
        <f>COUNTIFS('02_CONTROL_MATRIX'!C5:C19,"&lt;&gt;Methodology interface",'02_CONTROL_MATRIX'!D5:D19,"&lt;&gt;Not applicable*",'02_CONTROL_MATRIX'!I5:I19,"Verified",'02_CONTROL_MATRIX'!K5:K19,"&lt;&gt;Current evidence")</f>
        <v/>
      </c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Accuracy metrics applicable</t>
        </is>
      </c>
      <c r="B15" s="44">
        <f>'03_ACCURACY_METRICS'!B17</f>
        <v/>
      </c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Accuracy tests / disclosures open</t>
        </is>
      </c>
      <c r="B16" s="44">
        <f>'03_ACCURACY_METRICS'!B18+'03_ACCURACY_METRICS'!B19</f>
        <v/>
      </c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Accuracy evidence gaps</t>
        </is>
      </c>
      <c r="B17" s="44">
        <f>'03_ACCURACY_METRICS'!B20</f>
        <v/>
      </c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Robustness tests open / unresolved</t>
        </is>
      </c>
      <c r="B18" s="44">
        <f>'04_ROBUSTNESS_TESTS'!B20+'04_ROBUSTNESS_TESTS'!B21</f>
        <v/>
      </c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Robustness evidence gaps</t>
        </is>
      </c>
      <c r="B19" s="44">
        <f>'04_ROBUSTNESS_TESTS'!B22</f>
        <v/>
      </c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Cyber tests open / unresolved</t>
        </is>
      </c>
      <c r="B20" s="44">
        <f>'05_CYBERSECURITY_TESTS'!B20+'05_CYBERSECURITY_TESTS'!B21</f>
        <v/>
      </c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Cyber evidence gaps</t>
        </is>
      </c>
      <c r="B21" s="44">
        <f>'05_CYBERSECURITY_TESTS'!B22</f>
        <v/>
      </c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Expired current evidence</t>
        </is>
      </c>
      <c r="B22" s="44">
        <f>TEXT(COUNTIFS('06_EVIDENCE_REGISTER'!I5:I184,"&lt;"&amp;TODAY(),'06_EVIDENCE_REGISTER'!I5:I184,"&gt;0",'06_EVIDENCE_REGISTER'!K5:K184,"Current"),"0")</f>
        <v/>
      </c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 ht="23" customHeight="1" s="70">
      <c r="A24" s="33" t="inlineStr">
        <is>
          <t>OVERALL ARS ENGINEERING JUDGMENT</t>
        </is>
      </c>
      <c r="B24" s="1" t="n"/>
      <c r="C24" s="1" t="n"/>
      <c r="D24" s="1" t="n"/>
      <c r="E24" s="1" t="n"/>
      <c r="F24" s="1" t="n"/>
      <c r="G24" s="1" t="n"/>
      <c r="H24" s="1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 ht="31" customHeight="1" s="70">
      <c r="A25" s="40" t="inlineStr">
        <is>
          <t>Field</t>
        </is>
      </c>
      <c r="B25" s="40" t="inlineStr">
        <is>
          <t>Decision / rationale</t>
        </is>
      </c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Overall ARS state</t>
        </is>
      </c>
      <c r="B26" s="46" t="str"/>
      <c r="C26" s="48" t="inlineStr">
        <is>
          <t>Document the system-specific rationale, intended-purpose context, limitations, test coverage and approval reference here.</t>
        </is>
      </c>
      <c r="D26" s="1" t="n"/>
      <c r="E26" s="1" t="n"/>
      <c r="F26" s="1" t="n"/>
      <c r="G26" s="1" t="n"/>
      <c r="H26" s="1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 ht="23" customHeight="1" s="70">
      <c r="A28" s="33" t="inlineStr">
        <is>
          <t>READINESS DECISION</t>
        </is>
      </c>
      <c r="B28" s="1" t="n"/>
      <c r="C28" s="1" t="n"/>
      <c r="D28" s="1" t="n"/>
      <c r="E28" s="1" t="n"/>
      <c r="F28" s="1" t="n"/>
      <c r="G28" s="1" t="n"/>
      <c r="H28" s="1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9">
        <f>IF(OR(B5="Needs assessment",B5="Provider role not established",B5="Not high-risk — Article 15 not triggered"),"SCOPE NOT RESOLVED / ARTICLE 15 NOT TRIGGERED",IF(B13&gt;0,"NOT READY — CONTROL GAPS REMAIN",IF(B14&gt;0,"NOT READY — VERIFIED CONTROLS LACK CURRENT EVIDENCE",IF(B15=0,"NOT READY — NO APPLICABLE ACCURACY METRIC DEFINED",IF(OR(B16&gt;0,B17&gt;0),"NOT READY — ACCURACY / INSTRUCTIONS WORK REMAINS",IF(OR(B18&gt;0,B19&gt;0),"NOT READY — ROBUSTNESS WORK REMAINS",IF(OR(B20&gt;0,B21&gt;0),"NOT READY — CYBERSECURITY WORK REMAINS",IF(VALUE(B22)&gt;0,"NOT READY — EXPIRED EVIDENCE",IF(OR(B7="Needs assessment",LEFT(B7,3)="Gap",B8="Needs assessment",LEFT(B8,3)="Gap",B9="Needs assessment",LEFT(B9,3)="Gap",B10="Needs assessment",LEFT(B10,3)="Gap",B11="Needs assessment",LEFT(B11,3)="Gap",B12="Needs assessment",LEFT(B12,3)="Gap",B26="Not demonstrated",B26="Needs assessment",B26=""),"NOT READY — OVERALL ARS JUDGMENT / CORE STRUCTURE INCOMPLETE","READY FOR INDEPENDENT ARS REVIEW")))))))))</f>
        <v/>
      </c>
      <c r="B29" s="1" t="n"/>
      <c r="C29" s="1" t="n"/>
      <c r="D29" s="1" t="n"/>
      <c r="E29" s="1" t="n"/>
      <c r="F29" s="1" t="n"/>
      <c r="G29" s="1" t="n"/>
      <c r="H29" s="1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1" t="n"/>
      <c r="H30" s="1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1" t="n"/>
      <c r="H31" s="1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 ht="23" customHeight="1" s="70">
      <c r="A34" s="33" t="inlineStr">
        <is>
          <t>INDEPENDENT REVIEW / SIGN-OFF</t>
        </is>
      </c>
      <c r="B34" s="1" t="n"/>
      <c r="C34" s="1" t="n"/>
      <c r="D34" s="1" t="n"/>
      <c r="E34" s="1" t="n"/>
      <c r="F34" s="1" t="n"/>
      <c r="G34" s="1" t="n"/>
      <c r="H34" s="1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Reviewer name</t>
        </is>
      </c>
      <c r="B35" s="46" t="str"/>
      <c r="C35" s="6" t="inlineStr">
        <is>
          <t>Review date</t>
        </is>
      </c>
      <c r="D35" s="72" t="str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Role / organisation</t>
        </is>
      </c>
      <c r="B36" s="46" t="str"/>
      <c r="C36" s="6" t="inlineStr">
        <is>
          <t>Decision</t>
        </is>
      </c>
      <c r="D36" s="46" t="str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Accuracy levels/metrics and intended-purpose rationale reviewed</t>
        </is>
      </c>
      <c r="B37" s="48" t="str"/>
      <c r="C37" s="1" t="n"/>
      <c r="D37" s="1" t="n"/>
      <c r="E37" s="1" t="n"/>
      <c r="F37" s="1" t="n"/>
      <c r="G37" s="1" t="n"/>
      <c r="H37" s="1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Article 13 instructions disclosure reviewed</t>
        </is>
      </c>
      <c r="B38" s="48" t="str"/>
      <c r="C38" s="1" t="n"/>
      <c r="D38" s="1" t="n"/>
      <c r="E38" s="1" t="n"/>
      <c r="F38" s="1" t="n"/>
      <c r="G38" s="1" t="n"/>
      <c r="H38" s="1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Robustness/fail-safe/feedback-loop testing reviewed</t>
        </is>
      </c>
      <c r="B39" s="48" t="str"/>
      <c r="C39" s="1" t="n"/>
      <c r="D39" s="1" t="n"/>
      <c r="E39" s="1" t="n"/>
      <c r="F39" s="1" t="n"/>
      <c r="G39" s="1" t="n"/>
      <c r="H39" s="1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Cyber threat model and AI-specific attack coverage reviewed</t>
        </is>
      </c>
      <c r="B40" s="48" t="str"/>
      <c r="C40" s="1" t="n"/>
      <c r="D40" s="1" t="n"/>
      <c r="E40" s="1" t="n"/>
      <c r="F40" s="1" t="n"/>
      <c r="G40" s="1" t="n"/>
      <c r="H40" s="1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Article 9 / Article 72 lifecycle links reviewed</t>
        </is>
      </c>
      <c r="B41" s="48" t="str"/>
      <c r="C41" s="1" t="n"/>
      <c r="D41" s="1" t="n"/>
      <c r="E41" s="1" t="n"/>
      <c r="F41" s="1" t="n"/>
      <c r="G41" s="1" t="n"/>
      <c r="H41" s="1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Scope limitations / assumptions</t>
        </is>
      </c>
      <c r="B42" s="48" t="str"/>
      <c r="C42" s="1" t="n"/>
      <c r="D42" s="1" t="n"/>
      <c r="E42" s="1" t="n"/>
      <c r="F42" s="1" t="n"/>
      <c r="G42" s="1" t="n"/>
      <c r="H42" s="1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Reviewer comments</t>
        </is>
      </c>
      <c r="B43" s="48" t="str"/>
      <c r="C43" s="1" t="n"/>
      <c r="D43" s="1" t="n"/>
      <c r="E43" s="1" t="n"/>
      <c r="F43" s="1" t="n"/>
      <c r="G43" s="1" t="n"/>
      <c r="H43" s="1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Approval reference / evidence ID</t>
        </is>
      </c>
      <c r="B44" s="48" t="str"/>
      <c r="C44" s="1" t="n"/>
      <c r="D44" s="1" t="n"/>
      <c r="E44" s="1" t="n"/>
      <c r="F44" s="1" t="n"/>
      <c r="G44" s="1" t="n"/>
      <c r="H44" s="1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</sheetData>
  <mergeCells count="16">
    <mergeCell ref="A1:H1"/>
    <mergeCell ref="C26:H26"/>
    <mergeCell ref="A3:H3"/>
    <mergeCell ref="B40:H40"/>
    <mergeCell ref="B41:H41"/>
    <mergeCell ref="A24:H24"/>
    <mergeCell ref="A2:H2"/>
    <mergeCell ref="B43:H43"/>
    <mergeCell ref="B44:H44"/>
    <mergeCell ref="A29:H32"/>
    <mergeCell ref="A28:H28"/>
    <mergeCell ref="B39:H39"/>
    <mergeCell ref="B38:H38"/>
    <mergeCell ref="B42:H42"/>
    <mergeCell ref="B37:H37"/>
    <mergeCell ref="A34:H34"/>
  </mergeCells>
  <conditionalFormatting sqref="A29:H32">
    <cfRule type="expression" priority="1" dxfId="0">
      <formula>LEFT(A29,9)="NOT READY"</formula>
    </cfRule>
    <cfRule type="expression" priority="2" dxfId="1">
      <formula>LEFT(A29,5)="READY"</formula>
    </cfRule>
  </conditionalFormatting>
  <dataValidations count="2">
    <dataValidation sqref="B26" showDropDown="0" showInputMessage="0" showErrorMessage="0" allowBlank="0" type="list">
      <formula1>"Appropriate levels demonstrated,Appropriate with conditions,Not demonstrated,Needs assessment"</formula1>
    </dataValidation>
    <dataValidation sqref="D36" showDropDown="0" showInputMessage="0" showErrorMessage="0" allowBlank="0" type="list">
      <formula1>"Confirmed,Confirmed with conditions,Not confirmed,Further engineering / legal review required"</formula1>
    </dataValidation>
  </dataValidations>
  <pageMargins left="0.25" right="0.25" top="0.5" bottom="0.5" header="0.3" footer="0.3"/>
  <pageSetup orientation="portrait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Z26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style="70" min="1" max="1"/>
    <col width="38" customWidth="1" style="70" min="2" max="2"/>
    <col width="42" customWidth="1" style="70" min="3" max="3"/>
    <col width="22" customWidth="1" style="70" min="4" max="4"/>
    <col width="62" customWidth="1" style="70" min="5" max="5"/>
    <col width="70" customWidth="1" style="70" min="6" max="6"/>
  </cols>
  <sheetData>
    <row r="1" ht="35" customHeight="1" s="70">
      <c r="A1" s="15" t="inlineStr">
        <is>
          <t>Accuracy, Robustness &amp; Cybersecurity Source Register</t>
        </is>
      </c>
      <c r="B1" s="1" t="n"/>
      <c r="C1" s="1" t="n"/>
      <c r="D1" s="1" t="n"/>
      <c r="E1" s="1" t="n"/>
      <c r="F1" s="1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Binding EU law first; standards and Commission standardisation material are labelled with their actual legal status.</t>
        </is>
      </c>
      <c r="B2" s="1" t="n"/>
      <c r="C2" s="1" t="n"/>
      <c r="D2" s="1" t="n"/>
      <c r="E2" s="1" t="n"/>
      <c r="F2" s="1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Source ID</t>
        </is>
      </c>
      <c r="B4" s="40" t="inlineStr">
        <is>
          <t>Instrument / source</t>
        </is>
      </c>
      <c r="C4" s="40" t="inlineStr">
        <is>
          <t>Relevant provisions</t>
        </is>
      </c>
      <c r="D4" s="40" t="inlineStr">
        <is>
          <t>Status</t>
        </is>
      </c>
      <c r="E4" s="40" t="inlineStr">
        <is>
          <t>Use in workbook</t>
        </is>
      </c>
      <c r="F4" s="40" t="inlineStr">
        <is>
          <t>URL</t>
        </is>
      </c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SRC-ARS-01</t>
        </is>
      </c>
      <c r="B5" s="6" t="inlineStr">
        <is>
          <t>Regulation (EU) 2024/1689 — consolidated 27 July 2026</t>
        </is>
      </c>
      <c r="C5" s="6" t="inlineStr">
        <is>
          <t>Arts. 13(3)(b)(ii), 15, 16, 17, 72</t>
        </is>
      </c>
      <c r="D5" s="16" t="inlineStr">
        <is>
          <t>Binding EU law</t>
        </is>
      </c>
      <c r="E5" s="6" t="inlineStr">
        <is>
          <t>Primary Article 15 and instructions/lifecycle baseline</t>
        </is>
      </c>
      <c r="F5" s="74" t="inlineStr">
        <is>
          <t>https://eur-lex.europa.eu/eli/reg/2024/1689/2026-07-27/eng</t>
        </is>
      </c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SRC-ARS-02</t>
        </is>
      </c>
      <c r="B6" s="6" t="inlineStr">
        <is>
          <t>Regulation (EU) 2026/1744 — Digital Omnibus on AI</t>
        </is>
      </c>
      <c r="C6" s="6" t="inlineStr">
        <is>
          <t>Article 113 timing</t>
        </is>
      </c>
      <c r="D6" s="16" t="inlineStr">
        <is>
          <t>Binding EU law</t>
        </is>
      </c>
      <c r="E6" s="6" t="inlineStr">
        <is>
          <t>Current 2 Dec 2027 Annex III / 2 Aug 2028 Annex I high-risk application dates</t>
        </is>
      </c>
      <c r="F6" s="74" t="inlineStr">
        <is>
          <t>https://eur-lex.europa.eu/eli/reg/2026/1744/oj/eng</t>
        </is>
      </c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SRC-ARS-03</t>
        </is>
      </c>
      <c r="B7" s="6" t="inlineStr">
        <is>
          <t>European Commission — Standardisation of the AI Act</t>
        </is>
      </c>
      <c r="C7" s="6" t="inlineStr">
        <is>
          <t>Accuracy, robustness and cybersecurity harmonised-standard work</t>
        </is>
      </c>
      <c r="D7" s="16" t="inlineStr">
        <is>
          <t>Commission implementation information</t>
        </is>
      </c>
      <c r="E7" s="6" t="inlineStr">
        <is>
          <t>Confirms standardisation is ongoing and OJ reference is needed for Article 40 presumption of conformity</t>
        </is>
      </c>
      <c r="F7" s="74" t="inlineStr">
        <is>
          <t>https://digital-strategy.ec.europa.eu/en/policies/ai-act-standardisation</t>
        </is>
      </c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SRC-ARS-04</t>
        </is>
      </c>
      <c r="B8" s="6" t="inlineStr">
        <is>
          <t>European Commission — Understanding standardisation of the AI Act</t>
        </is>
      </c>
      <c r="C8" s="6" t="inlineStr">
        <is>
          <t>Presumption of conformity and standards process</t>
        </is>
      </c>
      <c r="D8" s="16" t="inlineStr">
        <is>
          <t>Commission information</t>
        </is>
      </c>
      <c r="E8" s="6" t="inlineStr">
        <is>
          <t>Legal-status discipline for standards use</t>
        </is>
      </c>
      <c r="F8" s="74" t="inlineStr">
        <is>
          <t>https://digital-strategy.ec.europa.eu/en/faqs/understanding-standardisation-ai-act</t>
        </is>
      </c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SRC-ARS-05</t>
        </is>
      </c>
      <c r="B9" s="6" t="inlineStr">
        <is>
          <t>European Commission — AI regulatory framework</t>
        </is>
      </c>
      <c r="C9" s="6" t="inlineStr">
        <is>
          <t>High-risk system requirements / application timeline</t>
        </is>
      </c>
      <c r="D9" s="16" t="inlineStr">
        <is>
          <t>Commission information</t>
        </is>
      </c>
      <c r="E9" s="6" t="inlineStr">
        <is>
          <t>Implementation cross-check</t>
        </is>
      </c>
      <c r="F9" s="74" t="inlineStr">
        <is>
          <t>https://digital-strategy.ec.europa.eu/en/policies/regulatory-framework-ai</t>
        </is>
      </c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SRC-ARS-06</t>
        </is>
      </c>
      <c r="B10" s="6" t="inlineStr">
        <is>
          <t>ISO/IEC 27001:2022</t>
        </is>
      </c>
      <c r="C10" s="6" t="inlineStr">
        <is>
          <t>Information security management systems</t>
        </is>
      </c>
      <c r="D10" s="16" t="inlineStr">
        <is>
          <t>Voluntary international standard</t>
        </is>
      </c>
      <c r="E10" s="6" t="inlineStr">
        <is>
          <t>Optional cybersecurity management support; does not itself prove Article 15 conformity</t>
        </is>
      </c>
      <c r="F10" s="74" t="inlineStr">
        <is>
          <t>https://www.iso.org/standard/27001</t>
        </is>
      </c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</sheetData>
  <autoFilter ref="A4:F10"/>
  <mergeCells count="2">
    <mergeCell ref="A2:F2"/>
    <mergeCell ref="A1:F1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</hyperlinks>
  <pageMargins left="0.25" right="0.25" top="0.5" bottom="0.5" header="0.3" footer="0.3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AZComply</dc:creator>
  <dc:title xmlns:dc="http://purl.org/dc/elements/1.1/">AZComply Accuracy Robustness Cybersecurity Control Workbook</dc:title>
  <dc:subject xmlns:dc="http://purl.org/dc/elements/1.1/">EU AI Act compliance workbook</dc:subject>
  <dcterms:created xmlns:dcterms="http://purl.org/dc/terms/" xmlns:xsi="http://www.w3.org/2001/XMLSchema-instance" xsi:type="dcterms:W3CDTF">2026-09-06T12:57:27Z</dcterms:created>
  <dcterms:modified xmlns:dcterms="http://purl.org/dc/terms/" xmlns:xsi="http://www.w3.org/2001/XMLSchema-instance" xsi:type="dcterms:W3CDTF">2026-09-06T12:57:27Z</dcterms:modified>
  <cp:lastModifiedBy>AZComply</cp:lastModifiedBy>
</cp:coreProperties>
</file>