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00_README" sheetId="1" state="visible" r:id="rId1"/>
    <sheet xmlns:r="http://schemas.openxmlformats.org/officeDocument/2006/relationships" name="01_SYSTEM_PROFILE" sheetId="2" state="visible" r:id="rId2"/>
    <sheet xmlns:r="http://schemas.openxmlformats.org/officeDocument/2006/relationships" name="02_CONTROL_MATRIX" sheetId="3" state="visible" r:id="rId3"/>
    <sheet xmlns:r="http://schemas.openxmlformats.org/officeDocument/2006/relationships" name="03_PROHIBITION_TESTS" sheetId="4" state="visible" r:id="rId4"/>
    <sheet xmlns:r="http://schemas.openxmlformats.org/officeDocument/2006/relationships" name="04_EXCEPTION_SAFEGUARDS" sheetId="5" state="visible" r:id="rId5"/>
    <sheet xmlns:r="http://schemas.openxmlformats.org/officeDocument/2006/relationships" name="05_USE_CASE_LOG" sheetId="6" state="visible" r:id="rId6"/>
    <sheet xmlns:r="http://schemas.openxmlformats.org/officeDocument/2006/relationships" name="06_EVIDENCE_REGISTER" sheetId="7" state="visible" r:id="rId7"/>
    <sheet xmlns:r="http://schemas.openxmlformats.org/officeDocument/2006/relationships" name="07_DASHBOARD_SIGNOFF" sheetId="8" state="visible" r:id="rId8"/>
    <sheet xmlns:r="http://schemas.openxmlformats.org/officeDocument/2006/relationships" name="08_SOURCE_REGISTER" sheetId="9" state="visible" r:id="rId9"/>
  </sheets>
  <definedNames>
    <definedName name="_xlnm.Print_Area" localSheetId="0">'00_README'!$A$1:$F$62</definedName>
    <definedName name="_xlnm.Print_Area" localSheetId="1">'01_SYSTEM_PROFILE'!$A$1:$H$69</definedName>
    <definedName name="_xlnm._FilterDatabase" localSheetId="2" hidden="1">'02_CONTROL_MATRIX'!$A$5:$N$42</definedName>
    <definedName name="_xlnm.Print_Titles" localSheetId="2">'02_CONTROL_MATRIX'!$5:$5</definedName>
    <definedName name="_xlnm.Print_Area" localSheetId="2">'02_CONTROL_MATRIX'!$A$1:$N$42</definedName>
    <definedName name="_xlnm._FilterDatabase" localSheetId="3" hidden="1">'03_PROHIBITION_TESTS'!$A$5:$P$57</definedName>
    <definedName name="_xlnm.Print_Titles" localSheetId="3">'03_PROHIBITION_TESTS'!$5:$5</definedName>
    <definedName name="_xlnm.Print_Area" localSheetId="3">'03_PROHIBITION_TESTS'!$A$1:$P$57</definedName>
    <definedName name="_xlnm._FilterDatabase" localSheetId="4" hidden="1">'04_EXCEPTION_SAFEGUARDS'!$A$5:$M$24</definedName>
    <definedName name="_xlnm.Print_Titles" localSheetId="4">'04_EXCEPTION_SAFEGUARDS'!$5:$5</definedName>
    <definedName name="_xlnm.Print_Area" localSheetId="4">'04_EXCEPTION_SAFEGUARDS'!$A$1:$M$24</definedName>
    <definedName name="_xlnm._FilterDatabase" localSheetId="5" hidden="1">'05_USE_CASE_LOG'!$A$5:$S$35</definedName>
    <definedName name="_xlnm.Print_Titles" localSheetId="5">'05_USE_CASE_LOG'!$5:$5</definedName>
    <definedName name="_xlnm.Print_Area" localSheetId="5">'05_USE_CASE_LOG'!$A$1:$S$35</definedName>
    <definedName name="_xlnm._FilterDatabase" localSheetId="6" hidden="1">'06_EVIDENCE_REGISTER'!$A$5:$O$45</definedName>
    <definedName name="_xlnm.Print_Titles" localSheetId="6">'06_EVIDENCE_REGISTER'!$5:$5</definedName>
    <definedName name="_xlnm.Print_Area" localSheetId="6">'06_EVIDENCE_REGISTER'!$A$1:$O$45</definedName>
    <definedName name="_xlnm.Print_Area" localSheetId="7">'07_DASHBOARD_SIGNOFF'!$A$1:$G$32</definedName>
    <definedName name="_xlnm._FilterDatabase" localSheetId="8" hidden="1">'08_SOURCE_REGISTER'!$A$5:$G$19</definedName>
    <definedName name="_xlnm.Print_Titles" localSheetId="8">'08_SOURCE_REGISTER'!$5:$5</definedName>
    <definedName name="_xlnm.Print_Area" localSheetId="8">'08_SOURCE_REGISTER'!$A$1:$G$19</definedName>
  </definedNames>
  <calcPr calcId="124519" calcMode="auto" fullCalcOnLoad="1" forceFullCalc="1"/>
</workbook>
</file>

<file path=xl/styles.xml><?xml version="1.0" encoding="utf-8"?>
<styleSheet xmlns="http://schemas.openxmlformats.org/spreadsheetml/2006/main">
  <numFmts count="1">
    <numFmt numFmtId="164" formatCode="yyyy-mm-dd"/>
  </numFmts>
  <fonts count="26">
    <font>
      <name val="Carlito"/>
      <sz val="11"/>
    </font>
    <font>
      <name val="Carlito"/>
      <b val="1"/>
      <color rgb="FF3AA8FF"/>
      <sz val="11"/>
    </font>
    <font>
      <name val="Carlito"/>
      <b val="1"/>
      <color rgb="FFFFFFFF"/>
      <sz val="15"/>
    </font>
    <font>
      <name val="Carlito"/>
      <i val="1"/>
      <color rgb="FFDCE7F5"/>
      <sz val="11"/>
    </font>
    <font>
      <name val="Carlito"/>
      <color rgb="FFB7CAE3"/>
      <sz val="10"/>
    </font>
    <font>
      <name val="Carlito"/>
      <b val="1"/>
      <color rgb="FFFFFFFF"/>
      <sz val="11"/>
    </font>
    <font>
      <name val="Carlito"/>
      <color rgb="FF172033"/>
      <sz val="11"/>
    </font>
    <font>
      <name val="Carlito"/>
      <b val="1"/>
      <color rgb="FF0046A8"/>
      <sz val="10"/>
    </font>
    <font>
      <name val="Carlito"/>
      <color rgb="FF172033"/>
      <sz val="10"/>
    </font>
    <font>
      <name val="Carlito"/>
      <b val="1"/>
      <color rgb="FF0046A8"/>
      <sz val="11"/>
    </font>
    <font>
      <name val="Carlito"/>
      <b val="1"/>
      <color rgb="FF172033"/>
      <sz val="10"/>
    </font>
    <font>
      <name val="Carlito"/>
      <b val="1"/>
      <color rgb="FF9A6700"/>
      <sz val="11"/>
    </font>
    <font>
      <name val="Carlito"/>
      <color rgb="FF0046A8"/>
      <sz val="10"/>
    </font>
    <font>
      <name val="Carlito"/>
      <i val="1"/>
      <color rgb="FF667085"/>
      <sz val="10"/>
    </font>
    <font>
      <name val="Carlito"/>
      <i val="1"/>
      <color rgb="FF0046A8"/>
      <sz val="10"/>
    </font>
    <font>
      <name val="Carlito"/>
      <color rgb="FF667085"/>
      <sz val="9"/>
    </font>
    <font>
      <name val="Carlito"/>
      <b val="1"/>
      <color rgb="FFB42318"/>
      <sz val="10"/>
    </font>
    <font>
      <name val="Carlito"/>
      <color rgb="FF8A5A00"/>
      <sz val="10"/>
    </font>
    <font>
      <name val="Carlito"/>
      <color rgb="FF172033"/>
      <sz val="9"/>
    </font>
    <font>
      <name val="Carlito"/>
      <color rgb="FF0046A8"/>
      <sz val="9"/>
    </font>
    <font>
      <name val="Carlito"/>
      <b val="1"/>
      <color rgb="FF0046A8"/>
      <sz val="9"/>
    </font>
    <font>
      <name val="Carlito"/>
      <b val="1"/>
      <color rgb="FFFFFFFF"/>
      <sz val="10"/>
    </font>
    <font>
      <name val="Carlito"/>
      <b val="1"/>
      <color rgb="FF0B1F3A"/>
      <sz val="18"/>
    </font>
    <font>
      <name val="Carlito"/>
      <b val="1"/>
      <color rgb="FFB42318"/>
      <sz val="16"/>
    </font>
    <font>
      <name val="Carlito"/>
      <b val="1"/>
      <color rgb="FF8A5A00"/>
      <sz val="10"/>
    </font>
    <font>
      <name val="Calibri"/>
      <family val="2"/>
      <color theme="10"/>
      <sz val="12"/>
      <scheme val="minor"/>
    </font>
  </fonts>
  <fills count="10">
    <fill>
      <patternFill/>
    </fill>
    <fill>
      <patternFill patternType="gray125"/>
    </fill>
    <fill>
      <patternFill patternType="solid">
        <fgColor rgb="FF0B1F3A"/>
      </patternFill>
    </fill>
    <fill>
      <patternFill patternType="solid">
        <fgColor rgb="FF0046A8"/>
      </patternFill>
    </fill>
    <fill>
      <patternFill patternType="solid">
        <fgColor rgb="FFEAF2FF"/>
      </patternFill>
    </fill>
    <fill>
      <patternFill patternType="solid">
        <fgColor rgb="FFD9EEF7"/>
      </patternFill>
    </fill>
    <fill>
      <patternFill patternType="solid">
        <fgColor rgb="FFF4F6F9"/>
      </patternFill>
    </fill>
    <fill>
      <patternFill patternType="solid">
        <fgColor rgb="FFFFF7D6"/>
      </patternFill>
    </fill>
    <fill>
      <patternFill patternType="solid">
        <fgColor rgb="FFFFFFFF"/>
      </patternFill>
    </fill>
    <fill>
      <patternFill patternType="solid">
        <fgColor rgb="FFFDECEC"/>
      </patternFill>
    </fill>
  </fills>
  <borders count="79">
    <border/>
    <border/>
    <border>
      <left style="thin">
        <color rgb="FF0046A8"/>
      </left>
      <top style="thin">
        <color rgb="FF0046A8"/>
      </top>
      <bottom style="thin">
        <color rgb="FF0046A8"/>
      </bottom>
    </border>
    <border>
      <top style="thin">
        <color rgb="FF0046A8"/>
      </top>
      <bottom style="thin">
        <color rgb="FF0046A8"/>
      </bottom>
    </border>
    <border>
      <right style="thin">
        <color rgb="FF0046A8"/>
      </right>
      <top style="thin">
        <color rgb="FF0046A8"/>
      </top>
      <bottom style="thin">
        <color rgb="FF0046A8"/>
      </bottom>
    </border>
    <border>
      <left style="thin">
        <color rgb="FF0046A8"/>
      </left>
      <top style="thin">
        <color rgb="FF0046A8"/>
      </top>
      <bottom style="thin">
        <color rgb="FF0046A8"/>
      </bottom>
    </border>
    <border>
      <top style="thin">
        <color rgb="FF0046A8"/>
      </top>
      <bottom style="thin">
        <color rgb="FF0046A8"/>
      </bottom>
    </border>
    <border>
      <right style="thin">
        <color rgb="FF0046A8"/>
      </right>
      <top style="thin">
        <color rgb="FF0046A8"/>
      </top>
      <bottom style="thin">
        <color rgb="FF0046A8"/>
      </bottom>
    </border>
    <border>
      <left style="thin">
        <color rgb="FFD7DEE8"/>
      </left>
      <top style="thin">
        <color rgb="FFD7DEE8"/>
      </top>
    </border>
    <border>
      <top style="thin">
        <color rgb="FFD7DEE8"/>
      </top>
    </border>
    <border>
      <right style="thin">
        <color rgb="FFD7DEE8"/>
      </right>
      <top style="thin">
        <color rgb="FFD7DEE8"/>
      </top>
    </border>
    <border>
      <left style="thin">
        <color rgb="FFD7DEE8"/>
      </left>
    </border>
    <border>
      <right style="thin">
        <color rgb="FFD7DEE8"/>
      </right>
    </border>
    <border>
      <left style="thin">
        <color rgb="FFD7DEE8"/>
      </left>
      <bottom style="thin">
        <color rgb="FFD7DEE8"/>
      </bottom>
    </border>
    <border>
      <bottom style="thin">
        <color rgb="FFD7DEE8"/>
      </bottom>
    </border>
    <border>
      <right style="thin">
        <color rgb="FFD7DEE8"/>
      </right>
      <bottom style="thin">
        <color rgb="FFD7DEE8"/>
      </bottom>
    </border>
    <border>
      <left style="thin">
        <color rgb="FFD7DEE8"/>
      </left>
      <top style="thin">
        <color rgb="FFD7DEE8"/>
      </top>
    </border>
    <border>
      <top style="thin">
        <color rgb="FFD7DEE8"/>
      </top>
    </border>
    <border>
      <right style="thin">
        <color rgb="FFD7DEE8"/>
      </right>
      <top style="thin">
        <color rgb="FFD7DEE8"/>
      </top>
    </border>
    <border>
      <left style="thin">
        <color rgb="FFD7DEE8"/>
      </left>
    </border>
    <border>
      <right style="thin">
        <color rgb="FFD7DEE8"/>
      </right>
    </border>
    <border>
      <left style="thin">
        <color rgb="FFD7DEE8"/>
      </left>
      <bottom style="thin">
        <color rgb="FFD7DEE8"/>
      </bottom>
    </border>
    <border>
      <bottom style="thin">
        <color rgb="FFD7DEE8"/>
      </bottom>
    </border>
    <border>
      <right style="thin">
        <color rgb="FFD7DEE8"/>
      </right>
      <bottom style="thin">
        <color rgb="FFD7DEE8"/>
      </bottom>
    </border>
    <border>
      <left style="thin">
        <color rgb="FF0B1F3A"/>
      </left>
      <top style="thin">
        <color rgb="FF0B1F3A"/>
      </top>
      <bottom style="thin">
        <color rgb="FF0B1F3A"/>
      </bottom>
    </border>
    <border>
      <right style="thin">
        <color rgb="FF0B1F3A"/>
      </right>
      <top style="thin">
        <color rgb="FF0B1F3A"/>
      </top>
      <bottom style="thin">
        <color rgb="FF0B1F3A"/>
      </bottom>
    </border>
    <border>
      <left style="thin">
        <color rgb="FF0B1F3A"/>
      </left>
      <top style="thin">
        <color rgb="FF0B1F3A"/>
      </top>
      <bottom style="thin">
        <color rgb="FF0B1F3A"/>
      </bottom>
    </border>
    <border>
      <right style="thin">
        <color rgb="FF0B1F3A"/>
      </right>
      <top style="thin">
        <color rgb="FF0B1F3A"/>
      </top>
      <bottom style="thin">
        <color rgb="FF0B1F3A"/>
      </bottom>
    </border>
    <border>
      <left style="thin">
        <color rgb="FFE5C85B"/>
      </left>
      <top style="thin">
        <color rgb="FFE5C85B"/>
      </top>
    </border>
    <border>
      <right style="thin">
        <color rgb="FFE5C85B"/>
      </right>
      <top style="thin">
        <color rgb="FFE5C85B"/>
      </top>
    </border>
    <border>
      <left style="thin">
        <color rgb="FFE5C85B"/>
      </left>
    </border>
    <border>
      <right style="thin">
        <color rgb="FFE5C85B"/>
      </right>
    </border>
    <border>
      <left style="thin">
        <color rgb="FFE5C85B"/>
      </left>
      <bottom style="thin">
        <color rgb="FFE5C85B"/>
      </bottom>
    </border>
    <border>
      <right style="thin">
        <color rgb="FFE5C85B"/>
      </right>
      <bottom style="thin">
        <color rgb="FFE5C85B"/>
      </bottom>
    </border>
    <border>
      <left style="thin">
        <color rgb="FFE5C85B"/>
      </left>
      <top style="thin">
        <color rgb="FFE5C85B"/>
      </top>
    </border>
    <border>
      <right style="thin">
        <color rgb="FFE5C85B"/>
      </right>
      <top style="thin">
        <color rgb="FFE5C85B"/>
      </top>
    </border>
    <border>
      <left style="thin">
        <color rgb="FFE5C85B"/>
      </left>
    </border>
    <border>
      <right style="thin">
        <color rgb="FFE5C85B"/>
      </right>
    </border>
    <border>
      <left style="thin">
        <color rgb="FFE5C85B"/>
      </left>
      <bottom style="thin">
        <color rgb="FFE5C85B"/>
      </bottom>
    </border>
    <border>
      <right style="thin">
        <color rgb="FFE5C85B"/>
      </right>
      <bottom style="thin">
        <color rgb="FFE5C85B"/>
      </bottom>
    </border>
    <border>
      <left style="thin">
        <color rgb="FFD7DEE8"/>
      </left>
      <top style="thin">
        <color rgb="FFD7DEE8"/>
      </top>
      <bottom style="thin">
        <color rgb="FFD7DEE8"/>
      </bottom>
    </border>
    <border>
      <right style="thin">
        <color rgb="FFD7DEE8"/>
      </right>
      <top style="thin">
        <color rgb="FFD7DEE8"/>
      </top>
      <bottom style="thin">
        <color rgb="FFD7DEE8"/>
      </bottom>
    </border>
    <border>
      <left style="thin">
        <color rgb="FFD7DEE8"/>
      </left>
      <top style="thin">
        <color rgb="FFD7DEE8"/>
      </top>
      <bottom style="thin">
        <color rgb="FFD7DEE8"/>
      </bottom>
    </border>
    <border>
      <right style="thin">
        <color rgb="FFD7DEE8"/>
      </right>
      <top style="thin">
        <color rgb="FFD7DEE8"/>
      </top>
      <bottom style="thin">
        <color rgb="FFD7DEE8"/>
      </bottom>
    </border>
    <border>
      <left style="thin">
        <color rgb="FF0B1F3A"/>
      </left>
      <right style="thin">
        <color rgb="FF0B1F3A"/>
      </right>
      <top style="thin">
        <color rgb="FF0B1F3A"/>
      </top>
      <bottom style="thin">
        <color rgb="FF0B1F3A"/>
      </bottom>
    </border>
    <border>
      <left style="thin">
        <color rgb="FF0B1F3A"/>
      </left>
      <right style="thin">
        <color rgb="FF0B1F3A"/>
      </right>
      <top style="thin">
        <color rgb="FF0B1F3A"/>
      </top>
      <bottom style="thin">
        <color rgb="FF0B1F3A"/>
      </bottom>
    </border>
    <border>
      <top style="thin">
        <color rgb="FF0B1F3A"/>
      </top>
      <bottom style="thin">
        <color rgb="FF0B1F3A"/>
      </bottom>
    </border>
    <border>
      <top style="thin">
        <color rgb="FF0B1F3A"/>
      </top>
      <bottom style="thin">
        <color rgb="FF0B1F3A"/>
      </bottom>
    </border>
    <border>
      <left style="thin">
        <color rgb="FFD7DEE8"/>
      </left>
      <right style="thin">
        <color rgb="FFD7DEE8"/>
      </right>
      <top style="thin">
        <color rgb="FFD7DEE8"/>
      </top>
      <bottom style="thin">
        <color rgb="FFD7DEE8"/>
      </bottom>
    </border>
    <border>
      <left style="thin">
        <color rgb="FFD7DEE8"/>
      </left>
      <right style="thin">
        <color rgb="FFD7DEE8"/>
      </right>
      <top style="thin">
        <color rgb="FFD7DEE8"/>
      </top>
      <bottom style="thin">
        <color rgb="FFD7DEE8"/>
      </bottom>
    </border>
    <border>
      <top style="thin">
        <color rgb="FFD7DEE8"/>
      </top>
      <bottom style="thin">
        <color rgb="FFD7DEE8"/>
      </bottom>
    </border>
    <border>
      <top style="thin">
        <color rgb="FFD7DEE8"/>
      </top>
      <bottom style="thin">
        <color rgb="FFD7DEE8"/>
      </bottom>
    </border>
    <border>
      <top style="thin">
        <color rgb="FFE5C85B"/>
      </top>
    </border>
    <border>
      <bottom style="thin">
        <color rgb="FFE5C85B"/>
      </bottom>
    </border>
    <border>
      <top style="thin">
        <color rgb="FFE5C85B"/>
      </top>
    </border>
    <border>
      <bottom style="thin">
        <color rgb="FFE5C85B"/>
      </bottom>
    </border>
    <border>
      <left style="medium">
        <color rgb="FF0046A8"/>
      </left>
      <top style="medium">
        <color rgb="FF0046A8"/>
      </top>
      <bottom style="medium">
        <color rgb="FF0046A8"/>
      </bottom>
    </border>
    <border>
      <top style="medium">
        <color rgb="FF0046A8"/>
      </top>
      <bottom style="medium">
        <color rgb="FF0046A8"/>
      </bottom>
    </border>
    <border>
      <right style="medium">
        <color rgb="FF0046A8"/>
      </right>
      <top style="medium">
        <color rgb="FF0046A8"/>
      </top>
      <bottom style="medium">
        <color rgb="FF0046A8"/>
      </bottom>
    </border>
    <border>
      <left style="medium">
        <color rgb="FF0046A8"/>
      </left>
      <top style="medium">
        <color rgb="FF0046A8"/>
      </top>
      <bottom style="medium">
        <color rgb="FF0046A8"/>
      </bottom>
    </border>
    <border>
      <top style="medium">
        <color rgb="FF0046A8"/>
      </top>
      <bottom style="medium">
        <color rgb="FF0046A8"/>
      </bottom>
    </border>
    <border>
      <right style="medium">
        <color rgb="FF0046A8"/>
      </right>
      <top style="medium">
        <color rgb="FF0046A8"/>
      </top>
      <bottom style="medium">
        <color rgb="FF0046A8"/>
      </bottom>
    </border>
    <border>
      <left style="thin">
        <color rgb="FFE5C85B"/>
      </left>
      <top style="thin">
        <color rgb="FFE5C85B"/>
      </top>
      <bottom style="thin">
        <color rgb="FFE5C85B"/>
      </bottom>
    </border>
    <border>
      <top style="thin">
        <color rgb="FFE5C85B"/>
      </top>
      <bottom style="thin">
        <color rgb="FFE5C85B"/>
      </bottom>
    </border>
    <border>
      <right style="thin">
        <color rgb="FFE5C85B"/>
      </right>
      <top style="thin">
        <color rgb="FFE5C85B"/>
      </top>
      <bottom style="thin">
        <color rgb="FFE5C85B"/>
      </bottom>
    </border>
    <border>
      <left style="thin">
        <color rgb="FFE5C85B"/>
      </left>
      <top style="thin">
        <color rgb="FFE5C85B"/>
      </top>
      <bottom style="thin">
        <color rgb="FFE5C85B"/>
      </bottom>
    </border>
    <border>
      <top style="thin">
        <color rgb="FFE5C85B"/>
      </top>
      <bottom style="thin">
        <color rgb="FFE5C85B"/>
      </bottom>
    </border>
    <border>
      <right style="thin">
        <color rgb="FFE5C85B"/>
      </right>
      <top style="thin">
        <color rgb="FFE5C85B"/>
      </top>
      <bottom style="thin">
        <color rgb="FFE5C85B"/>
      </bottom>
    </border>
    <border>
      <left style="thin">
        <color rgb="FFE5C85B"/>
      </left>
      <right style="thin">
        <color rgb="FFE5C85B"/>
      </right>
      <top style="thin">
        <color rgb="FFE5C85B"/>
      </top>
      <bottom style="thin">
        <color rgb="FFE5C85B"/>
      </bottom>
    </border>
    <border>
      <left style="thin">
        <color rgb="FFE5C85B"/>
      </left>
      <right style="thin">
        <color rgb="FFE5C85B"/>
      </right>
      <top style="thin">
        <color rgb="FFE5C85B"/>
      </top>
      <bottom style="thin">
        <color rgb="FFE5C85B"/>
      </bottom>
    </border>
    <border>
      <left style="thin">
        <color rgb="FF0046A8"/>
      </left>
      <right style="thin">
        <color rgb="FF0046A8"/>
      </right>
      <top style="thin">
        <color rgb="FF0046A8"/>
      </top>
      <bottom style="thin">
        <color rgb="FF0046A8"/>
      </bottom>
    </border>
    <border>
      <top style="thin">
        <color rgb="FF0046A8"/>
      </top>
    </border>
    <border>
      <right style="thin">
        <color rgb="FF0046A8"/>
      </right>
      <top style="thin">
        <color rgb="FF0046A8"/>
      </top>
    </border>
    <border>
      <top style="thin">
        <color rgb="FF0B1F3A"/>
      </top>
    </border>
    <border>
      <right style="thin">
        <color rgb="FF0B1F3A"/>
      </right>
      <top style="thin">
        <color rgb="FF0B1F3A"/>
      </top>
    </border>
    <border>
      <left style="medium">
        <color rgb="FF0046A8"/>
      </left>
      <right style="medium">
        <color rgb="FF0046A8"/>
      </right>
      <top style="medium">
        <color rgb="FF0046A8"/>
      </top>
      <bottom style="medium">
        <color rgb="FF0046A8"/>
      </bottom>
    </border>
    <border>
      <top style="medium">
        <color rgb="FF0046A8"/>
      </top>
    </border>
    <border>
      <right style="medium">
        <color rgb="FF0046A8"/>
      </right>
      <top style="medium">
        <color rgb="FF0046A8"/>
      </top>
    </border>
    <border>
      <left/>
      <right/>
      <top/>
      <bottom/>
      <diagonal/>
    </border>
  </borders>
  <cellStyleXfs count="2">
    <xf numFmtId="0" fontId="0" fillId="0" borderId="1"/>
    <xf numFmtId="0" fontId="25" fillId="0" borderId="78"/>
  </cellStyleXfs>
  <cellXfs count="1368">
    <xf numFmtId="0" fontId="0" fillId="0" borderId="0" pivotButton="0" quotePrefix="0" xfId="0"/>
    <xf numFmtId="0" fontId="0" fillId="0" borderId="1" pivotButton="0" quotePrefix="0" xfId="0"/>
    <xf numFmtId="0" fontId="0" fillId="2" borderId="0" pivotButton="0" quotePrefix="0" xfId="0"/>
    <xf numFmtId="0" fontId="1" fillId="2" borderId="0" pivotButton="0" quotePrefix="0" xfId="0"/>
    <xf numFmtId="0" fontId="1" fillId="2" borderId="0" applyAlignment="1" pivotButton="0" quotePrefix="0" xfId="0">
      <alignment vertical="center"/>
    </xf>
    <xf numFmtId="0" fontId="0" fillId="2" borderId="1" pivotButton="0" quotePrefix="0" xfId="0"/>
    <xf numFmtId="0" fontId="1" fillId="2" borderId="1" pivotButton="0" quotePrefix="0" xfId="0"/>
    <xf numFmtId="0" fontId="1" fillId="2" borderId="1" applyAlignment="1" pivotButton="0" quotePrefix="0" xfId="0">
      <alignment vertical="center"/>
    </xf>
    <xf numFmtId="0" fontId="2" fillId="2" borderId="0" pivotButton="0" quotePrefix="0" xfId="0"/>
    <xf numFmtId="0" fontId="2" fillId="2" borderId="0" applyAlignment="1" pivotButton="0" quotePrefix="0" xfId="0">
      <alignment vertical="center"/>
    </xf>
    <xf numFmtId="0" fontId="2" fillId="2" borderId="1" pivotButton="0" quotePrefix="0" xfId="0"/>
    <xf numFmtId="0" fontId="2" fillId="2" borderId="1" applyAlignment="1" pivotButton="0" quotePrefix="0" xfId="0">
      <alignment vertical="center"/>
    </xf>
    <xf numFmtId="0" fontId="3" fillId="2" borderId="0" pivotButton="0" quotePrefix="0" xfId="0"/>
    <xf numFmtId="0" fontId="3" fillId="2" borderId="0" applyAlignment="1" pivotButton="0" quotePrefix="0" xfId="0">
      <alignment wrapText="1"/>
    </xf>
    <xf numFmtId="0" fontId="3" fillId="2" borderId="1" pivotButton="0" quotePrefix="0" xfId="0"/>
    <xf numFmtId="0" fontId="3" fillId="2" borderId="1" applyAlignment="1" pivotButton="0" quotePrefix="0" xfId="0">
      <alignment wrapText="1"/>
    </xf>
    <xf numFmtId="0" fontId="4" fillId="2" borderId="0" pivotButton="0" quotePrefix="0" xfId="0"/>
    <xf numFmtId="0" fontId="4" fillId="2" borderId="0" applyAlignment="1" pivotButton="0" quotePrefix="0" xfId="0">
      <alignment wrapText="1"/>
    </xf>
    <xf numFmtId="0" fontId="4" fillId="2" borderId="1" pivotButton="0" quotePrefix="0" xfId="0"/>
    <xf numFmtId="0" fontId="4" fillId="2" borderId="1" applyAlignment="1" pivotButton="0" quotePrefix="0" xfId="0">
      <alignment wrapText="1"/>
    </xf>
    <xf numFmtId="0" fontId="0" fillId="3" borderId="0" pivotButton="0" quotePrefix="0" xfId="0"/>
    <xf numFmtId="0" fontId="5" fillId="3" borderId="0" pivotButton="0" quotePrefix="0" xfId="0"/>
    <xf numFmtId="0" fontId="5" fillId="3" borderId="2" pivotButton="0" quotePrefix="0" xfId="0"/>
    <xf numFmtId="0" fontId="5" fillId="3" borderId="3" pivotButton="0" quotePrefix="0" xfId="0"/>
    <xf numFmtId="0" fontId="5" fillId="3" borderId="4" pivotButton="0" quotePrefix="0" xfId="0"/>
    <xf numFmtId="0" fontId="5" fillId="3" borderId="2" applyAlignment="1" pivotButton="0" quotePrefix="0" xfId="0">
      <alignment wrapText="1"/>
    </xf>
    <xf numFmtId="0" fontId="5" fillId="3" borderId="3" applyAlignment="1" pivotButton="0" quotePrefix="0" xfId="0">
      <alignment wrapText="1"/>
    </xf>
    <xf numFmtId="0" fontId="5" fillId="3" borderId="4" applyAlignment="1" pivotButton="0" quotePrefix="0" xfId="0">
      <alignment wrapText="1"/>
    </xf>
    <xf numFmtId="0" fontId="5" fillId="3" borderId="2" applyAlignment="1" pivotButton="0" quotePrefix="0" xfId="0">
      <alignment horizontal="left" wrapText="1"/>
    </xf>
    <xf numFmtId="0" fontId="5" fillId="3" borderId="3" applyAlignment="1" pivotButton="0" quotePrefix="0" xfId="0">
      <alignment horizontal="left" wrapText="1"/>
    </xf>
    <xf numFmtId="0" fontId="5" fillId="3" borderId="4" applyAlignment="1" pivotButton="0" quotePrefix="0" xfId="0">
      <alignment horizontal="left" wrapText="1"/>
    </xf>
    <xf numFmtId="0" fontId="5" fillId="3" borderId="2" applyAlignment="1" pivotButton="0" quotePrefix="0" xfId="0">
      <alignment horizontal="left" vertical="center" wrapText="1"/>
    </xf>
    <xf numFmtId="0" fontId="5" fillId="3" borderId="3" applyAlignment="1" pivotButton="0" quotePrefix="0" xfId="0">
      <alignment horizontal="left" vertical="center" wrapText="1"/>
    </xf>
    <xf numFmtId="0" fontId="5" fillId="3" borderId="4" applyAlignment="1" pivotButton="0" quotePrefix="0" xfId="0">
      <alignment horizontal="left" vertical="center" wrapText="1"/>
    </xf>
    <xf numFmtId="0" fontId="0" fillId="3" borderId="1" pivotButton="0" quotePrefix="0" xfId="0"/>
    <xf numFmtId="0" fontId="5" fillId="3" borderId="1" pivotButton="0" quotePrefix="0" xfId="0"/>
    <xf numFmtId="0" fontId="5" fillId="3" borderId="5" pivotButton="0" quotePrefix="0" xfId="0"/>
    <xf numFmtId="0" fontId="5" fillId="3" borderId="6" pivotButton="0" quotePrefix="0" xfId="0"/>
    <xf numFmtId="0" fontId="5" fillId="3" borderId="7" pivotButton="0" quotePrefix="0" xfId="0"/>
    <xf numFmtId="0" fontId="5" fillId="3" borderId="5" applyAlignment="1" pivotButton="0" quotePrefix="0" xfId="0">
      <alignment wrapText="1"/>
    </xf>
    <xf numFmtId="0" fontId="5" fillId="3" borderId="6" applyAlignment="1" pivotButton="0" quotePrefix="0" xfId="0">
      <alignment wrapText="1"/>
    </xf>
    <xf numFmtId="0" fontId="5" fillId="3" borderId="7" applyAlignment="1" pivotButton="0" quotePrefix="0" xfId="0">
      <alignment wrapText="1"/>
    </xf>
    <xf numFmtId="0" fontId="5" fillId="3" borderId="5" applyAlignment="1" pivotButton="0" quotePrefix="0" xfId="0">
      <alignment horizontal="left" wrapText="1"/>
    </xf>
    <xf numFmtId="0" fontId="5" fillId="3" borderId="6" applyAlignment="1" pivotButton="0" quotePrefix="0" xfId="0">
      <alignment horizontal="left" wrapText="1"/>
    </xf>
    <xf numFmtId="0" fontId="5" fillId="3" borderId="7" applyAlignment="1" pivotButton="0" quotePrefix="0" xfId="0">
      <alignment horizontal="left" wrapText="1"/>
    </xf>
    <xf numFmtId="0" fontId="5" fillId="3" borderId="5" applyAlignment="1" pivotButton="0" quotePrefix="0" xfId="0">
      <alignment horizontal="left" vertical="center" wrapText="1"/>
    </xf>
    <xf numFmtId="0" fontId="5" fillId="3" borderId="6" applyAlignment="1" pivotButton="0" quotePrefix="0" xfId="0">
      <alignment horizontal="left" vertical="center" wrapText="1"/>
    </xf>
    <xf numFmtId="0" fontId="5" fillId="3" borderId="7" applyAlignment="1" pivotButton="0" quotePrefix="0" xfId="0">
      <alignment horizontal="left" vertical="center" wrapText="1"/>
    </xf>
    <xf numFmtId="0" fontId="0" fillId="4" borderId="0" pivotButton="0" quotePrefix="0" xfId="0"/>
    <xf numFmtId="0" fontId="6" fillId="4" borderId="0" pivotButton="0" quotePrefix="0" xfId="0"/>
    <xf numFmtId="0" fontId="6" fillId="4" borderId="8" pivotButton="0" quotePrefix="0" xfId="0"/>
    <xf numFmtId="0" fontId="6" fillId="4" borderId="9" pivotButton="0" quotePrefix="0" xfId="0"/>
    <xf numFmtId="0" fontId="6" fillId="4" borderId="10" pivotButton="0" quotePrefix="0" xfId="0"/>
    <xf numFmtId="0" fontId="6" fillId="4" borderId="11" pivotButton="0" quotePrefix="0" xfId="0"/>
    <xf numFmtId="0" fontId="6" fillId="4" borderId="12" pivotButton="0" quotePrefix="0" xfId="0"/>
    <xf numFmtId="0" fontId="6" fillId="4" borderId="13" pivotButton="0" quotePrefix="0" xfId="0"/>
    <xf numFmtId="0" fontId="6" fillId="4" borderId="14" pivotButton="0" quotePrefix="0" xfId="0"/>
    <xf numFmtId="0" fontId="6" fillId="4" borderId="15" pivotButton="0" quotePrefix="0" xfId="0"/>
    <xf numFmtId="0" fontId="6" fillId="4" borderId="8" applyAlignment="1" pivotButton="0" quotePrefix="0" xfId="0">
      <alignment wrapText="1"/>
    </xf>
    <xf numFmtId="0" fontId="6" fillId="4" borderId="9" applyAlignment="1" pivotButton="0" quotePrefix="0" xfId="0">
      <alignment wrapText="1"/>
    </xf>
    <xf numFmtId="0" fontId="6" fillId="4" borderId="10" applyAlignment="1" pivotButton="0" quotePrefix="0" xfId="0">
      <alignment wrapText="1"/>
    </xf>
    <xf numFmtId="0" fontId="6" fillId="4" borderId="11" applyAlignment="1" pivotButton="0" quotePrefix="0" xfId="0">
      <alignment wrapText="1"/>
    </xf>
    <xf numFmtId="0" fontId="6" fillId="4" borderId="0" applyAlignment="1" pivotButton="0" quotePrefix="0" xfId="0">
      <alignment wrapText="1"/>
    </xf>
    <xf numFmtId="0" fontId="6" fillId="4" borderId="12" applyAlignment="1" pivotButton="0" quotePrefix="0" xfId="0">
      <alignment wrapText="1"/>
    </xf>
    <xf numFmtId="0" fontId="6" fillId="4" borderId="13" applyAlignment="1" pivotButton="0" quotePrefix="0" xfId="0">
      <alignment wrapText="1"/>
    </xf>
    <xf numFmtId="0" fontId="6" fillId="4" borderId="14" applyAlignment="1" pivotButton="0" quotePrefix="0" xfId="0">
      <alignment wrapText="1"/>
    </xf>
    <xf numFmtId="0" fontId="6" fillId="4" borderId="15" applyAlignment="1" pivotButton="0" quotePrefix="0" xfId="0">
      <alignment wrapText="1"/>
    </xf>
    <xf numFmtId="0" fontId="6" fillId="4" borderId="8" applyAlignment="1" pivotButton="0" quotePrefix="0" xfId="0">
      <alignment horizontal="left" wrapText="1"/>
    </xf>
    <xf numFmtId="0" fontId="6" fillId="4" borderId="9" applyAlignment="1" pivotButton="0" quotePrefix="0" xfId="0">
      <alignment horizontal="left" wrapText="1"/>
    </xf>
    <xf numFmtId="0" fontId="6" fillId="4" borderId="10" applyAlignment="1" pivotButton="0" quotePrefix="0" xfId="0">
      <alignment horizontal="left" wrapText="1"/>
    </xf>
    <xf numFmtId="0" fontId="6" fillId="4" borderId="11" applyAlignment="1" pivotButton="0" quotePrefix="0" xfId="0">
      <alignment horizontal="left" wrapText="1"/>
    </xf>
    <xf numFmtId="0" fontId="6" fillId="4" borderId="0" applyAlignment="1" pivotButton="0" quotePrefix="0" xfId="0">
      <alignment horizontal="left" wrapText="1"/>
    </xf>
    <xf numFmtId="0" fontId="6" fillId="4" borderId="12" applyAlignment="1" pivotButton="0" quotePrefix="0" xfId="0">
      <alignment horizontal="left" wrapText="1"/>
    </xf>
    <xf numFmtId="0" fontId="6" fillId="4" borderId="13" applyAlignment="1" pivotButton="0" quotePrefix="0" xfId="0">
      <alignment horizontal="left" wrapText="1"/>
    </xf>
    <xf numFmtId="0" fontId="6" fillId="4" borderId="14" applyAlignment="1" pivotButton="0" quotePrefix="0" xfId="0">
      <alignment horizontal="left" wrapText="1"/>
    </xf>
    <xf numFmtId="0" fontId="6" fillId="4" borderId="15" applyAlignment="1" pivotButton="0" quotePrefix="0" xfId="0">
      <alignment horizontal="left" wrapText="1"/>
    </xf>
    <xf numFmtId="0" fontId="6" fillId="4" borderId="8" applyAlignment="1" pivotButton="0" quotePrefix="0" xfId="0">
      <alignment horizontal="left" vertical="center" wrapText="1"/>
    </xf>
    <xf numFmtId="0" fontId="6" fillId="4" borderId="9" applyAlignment="1" pivotButton="0" quotePrefix="0" xfId="0">
      <alignment horizontal="left" vertical="center" wrapText="1"/>
    </xf>
    <xf numFmtId="0" fontId="6" fillId="4" borderId="10" applyAlignment="1" pivotButton="0" quotePrefix="0" xfId="0">
      <alignment horizontal="left" vertical="center" wrapText="1"/>
    </xf>
    <xf numFmtId="0" fontId="6" fillId="4" borderId="11" applyAlignment="1" pivotButton="0" quotePrefix="0" xfId="0">
      <alignment horizontal="left" vertical="center" wrapText="1"/>
    </xf>
    <xf numFmtId="0" fontId="6" fillId="4" borderId="0" applyAlignment="1" pivotButton="0" quotePrefix="0" xfId="0">
      <alignment horizontal="left" vertical="center" wrapText="1"/>
    </xf>
    <xf numFmtId="0" fontId="6" fillId="4" borderId="12" applyAlignment="1" pivotButton="0" quotePrefix="0" xfId="0">
      <alignment horizontal="left" vertical="center" wrapText="1"/>
    </xf>
    <xf numFmtId="0" fontId="6" fillId="4" borderId="13" applyAlignment="1" pivotButton="0" quotePrefix="0" xfId="0">
      <alignment horizontal="left" vertical="center" wrapText="1"/>
    </xf>
    <xf numFmtId="0" fontId="6" fillId="4" borderId="14" applyAlignment="1" pivotButton="0" quotePrefix="0" xfId="0">
      <alignment horizontal="left" vertical="center" wrapText="1"/>
    </xf>
    <xf numFmtId="0" fontId="6" fillId="4" borderId="15" applyAlignment="1" pivotButton="0" quotePrefix="0" xfId="0">
      <alignment horizontal="left" vertical="center" wrapText="1"/>
    </xf>
    <xf numFmtId="0" fontId="0" fillId="4" borderId="1" pivotButton="0" quotePrefix="0" xfId="0"/>
    <xf numFmtId="0" fontId="6" fillId="4" borderId="1" pivotButton="0" quotePrefix="0" xfId="0"/>
    <xf numFmtId="0" fontId="6" fillId="4" borderId="16" pivotButton="0" quotePrefix="0" xfId="0"/>
    <xf numFmtId="0" fontId="6" fillId="4" borderId="17" pivotButton="0" quotePrefix="0" xfId="0"/>
    <xf numFmtId="0" fontId="6" fillId="4" borderId="18" pivotButton="0" quotePrefix="0" xfId="0"/>
    <xf numFmtId="0" fontId="6" fillId="4" borderId="19" pivotButton="0" quotePrefix="0" xfId="0"/>
    <xf numFmtId="0" fontId="6" fillId="4" borderId="20" pivotButton="0" quotePrefix="0" xfId="0"/>
    <xf numFmtId="0" fontId="6" fillId="4" borderId="21" pivotButton="0" quotePrefix="0" xfId="0"/>
    <xf numFmtId="0" fontId="6" fillId="4" borderId="22" pivotButton="0" quotePrefix="0" xfId="0"/>
    <xf numFmtId="0" fontId="6" fillId="4" borderId="23" pivotButton="0" quotePrefix="0" xfId="0"/>
    <xf numFmtId="0" fontId="6" fillId="4" borderId="16" applyAlignment="1" pivotButton="0" quotePrefix="0" xfId="0">
      <alignment wrapText="1"/>
    </xf>
    <xf numFmtId="0" fontId="6" fillId="4" borderId="17" applyAlignment="1" pivotButton="0" quotePrefix="0" xfId="0">
      <alignment wrapText="1"/>
    </xf>
    <xf numFmtId="0" fontId="6" fillId="4" borderId="18" applyAlignment="1" pivotButton="0" quotePrefix="0" xfId="0">
      <alignment wrapText="1"/>
    </xf>
    <xf numFmtId="0" fontId="6" fillId="4" borderId="19" applyAlignment="1" pivotButton="0" quotePrefix="0" xfId="0">
      <alignment wrapText="1"/>
    </xf>
    <xf numFmtId="0" fontId="6" fillId="4" borderId="1" applyAlignment="1" pivotButton="0" quotePrefix="0" xfId="0">
      <alignment wrapText="1"/>
    </xf>
    <xf numFmtId="0" fontId="6" fillId="4" borderId="20" applyAlignment="1" pivotButton="0" quotePrefix="0" xfId="0">
      <alignment wrapText="1"/>
    </xf>
    <xf numFmtId="0" fontId="6" fillId="4" borderId="21" applyAlignment="1" pivotButton="0" quotePrefix="0" xfId="0">
      <alignment wrapText="1"/>
    </xf>
    <xf numFmtId="0" fontId="6" fillId="4" borderId="22" applyAlignment="1" pivotButton="0" quotePrefix="0" xfId="0">
      <alignment wrapText="1"/>
    </xf>
    <xf numFmtId="0" fontId="6" fillId="4" borderId="23" applyAlignment="1" pivotButton="0" quotePrefix="0" xfId="0">
      <alignment wrapText="1"/>
    </xf>
    <xf numFmtId="0" fontId="6" fillId="4" borderId="16" applyAlignment="1" pivotButton="0" quotePrefix="0" xfId="0">
      <alignment horizontal="left" wrapText="1"/>
    </xf>
    <xf numFmtId="0" fontId="6" fillId="4" borderId="17" applyAlignment="1" pivotButton="0" quotePrefix="0" xfId="0">
      <alignment horizontal="left" wrapText="1"/>
    </xf>
    <xf numFmtId="0" fontId="6" fillId="4" borderId="18" applyAlignment="1" pivotButton="0" quotePrefix="0" xfId="0">
      <alignment horizontal="left" wrapText="1"/>
    </xf>
    <xf numFmtId="0" fontId="6" fillId="4" borderId="19" applyAlignment="1" pivotButton="0" quotePrefix="0" xfId="0">
      <alignment horizontal="left" wrapText="1"/>
    </xf>
    <xf numFmtId="0" fontId="6" fillId="4" borderId="1" applyAlignment="1" pivotButton="0" quotePrefix="0" xfId="0">
      <alignment horizontal="left" wrapText="1"/>
    </xf>
    <xf numFmtId="0" fontId="6" fillId="4" borderId="20" applyAlignment="1" pivotButton="0" quotePrefix="0" xfId="0">
      <alignment horizontal="left" wrapText="1"/>
    </xf>
    <xf numFmtId="0" fontId="6" fillId="4" borderId="21" applyAlignment="1" pivotButton="0" quotePrefix="0" xfId="0">
      <alignment horizontal="left" wrapText="1"/>
    </xf>
    <xf numFmtId="0" fontId="6" fillId="4" borderId="22" applyAlignment="1" pivotButton="0" quotePrefix="0" xfId="0">
      <alignment horizontal="left" wrapText="1"/>
    </xf>
    <xf numFmtId="0" fontId="6" fillId="4" borderId="23" applyAlignment="1" pivotButton="0" quotePrefix="0" xfId="0">
      <alignment horizontal="left" wrapText="1"/>
    </xf>
    <xf numFmtId="0" fontId="6" fillId="4" borderId="16" applyAlignment="1" pivotButton="0" quotePrefix="0" xfId="0">
      <alignment horizontal="left" vertical="center" wrapText="1"/>
    </xf>
    <xf numFmtId="0" fontId="6" fillId="4" borderId="17" applyAlignment="1" pivotButton="0" quotePrefix="0" xfId="0">
      <alignment horizontal="left" vertical="center" wrapText="1"/>
    </xf>
    <xf numFmtId="0" fontId="6" fillId="4" borderId="18" applyAlignment="1" pivotButton="0" quotePrefix="0" xfId="0">
      <alignment horizontal="left" vertical="center" wrapText="1"/>
    </xf>
    <xf numFmtId="0" fontId="6" fillId="4" borderId="19" applyAlignment="1" pivotButton="0" quotePrefix="0" xfId="0">
      <alignment horizontal="left" vertical="center" wrapText="1"/>
    </xf>
    <xf numFmtId="0" fontId="6" fillId="4" borderId="1" applyAlignment="1" pivotButton="0" quotePrefix="0" xfId="0">
      <alignment horizontal="left" vertical="center" wrapText="1"/>
    </xf>
    <xf numFmtId="0" fontId="6" fillId="4" borderId="20" applyAlignment="1" pivotButton="0" quotePrefix="0" xfId="0">
      <alignment horizontal="left" vertical="center" wrapText="1"/>
    </xf>
    <xf numFmtId="0" fontId="6" fillId="4" borderId="21" applyAlignment="1" pivotButton="0" quotePrefix="0" xfId="0">
      <alignment horizontal="left" vertical="center" wrapText="1"/>
    </xf>
    <xf numFmtId="0" fontId="6" fillId="4" borderId="22" applyAlignment="1" pivotButton="0" quotePrefix="0" xfId="0">
      <alignment horizontal="left" vertical="center" wrapText="1"/>
    </xf>
    <xf numFmtId="0" fontId="6" fillId="4" borderId="23" applyAlignment="1" pivotButton="0" quotePrefix="0" xfId="0">
      <alignment horizontal="left" vertical="center" wrapText="1"/>
    </xf>
    <xf numFmtId="0" fontId="5" fillId="2" borderId="0" pivotButton="0" quotePrefix="0" xfId="0"/>
    <xf numFmtId="0" fontId="5" fillId="2" borderId="24" pivotButton="0" quotePrefix="0" xfId="0"/>
    <xf numFmtId="0" fontId="5" fillId="2" borderId="25" pivotButton="0" quotePrefix="0" xfId="0"/>
    <xf numFmtId="0" fontId="5" fillId="2" borderId="24" applyAlignment="1" pivotButton="0" quotePrefix="0" xfId="0">
      <alignment wrapText="1"/>
    </xf>
    <xf numFmtId="0" fontId="5" fillId="2" borderId="25" applyAlignment="1" pivotButton="0" quotePrefix="0" xfId="0">
      <alignment wrapText="1"/>
    </xf>
    <xf numFmtId="0" fontId="5" fillId="2" borderId="24" applyAlignment="1" pivotButton="0" quotePrefix="0" xfId="0">
      <alignment horizontal="left" wrapText="1"/>
    </xf>
    <xf numFmtId="0" fontId="5" fillId="2" borderId="25" applyAlignment="1" pivotButton="0" quotePrefix="0" xfId="0">
      <alignment horizontal="left" wrapText="1"/>
    </xf>
    <xf numFmtId="0" fontId="5" fillId="2" borderId="24" applyAlignment="1" pivotButton="0" quotePrefix="0" xfId="0">
      <alignment horizontal="left" vertical="center" wrapText="1"/>
    </xf>
    <xf numFmtId="0" fontId="5" fillId="2" borderId="25" applyAlignment="1" pivotButton="0" quotePrefix="0" xfId="0">
      <alignment horizontal="left" vertical="center" wrapText="1"/>
    </xf>
    <xf numFmtId="0" fontId="5" fillId="2" borderId="1" pivotButton="0" quotePrefix="0" xfId="0"/>
    <xf numFmtId="0" fontId="5" fillId="2" borderId="26" pivotButton="0" quotePrefix="0" xfId="0"/>
    <xf numFmtId="0" fontId="5" fillId="2" borderId="27" pivotButton="0" quotePrefix="0" xfId="0"/>
    <xf numFmtId="0" fontId="5" fillId="2" borderId="26" applyAlignment="1" pivotButton="0" quotePrefix="0" xfId="0">
      <alignment wrapText="1"/>
    </xf>
    <xf numFmtId="0" fontId="5" fillId="2" borderId="27" applyAlignment="1" pivotButton="0" quotePrefix="0" xfId="0">
      <alignment wrapText="1"/>
    </xf>
    <xf numFmtId="0" fontId="5" fillId="2" borderId="26" applyAlignment="1" pivotButton="0" quotePrefix="0" xfId="0">
      <alignment horizontal="left" wrapText="1"/>
    </xf>
    <xf numFmtId="0" fontId="5" fillId="2" borderId="27" applyAlignment="1" pivotButton="0" quotePrefix="0" xfId="0">
      <alignment horizontal="left" wrapText="1"/>
    </xf>
    <xf numFmtId="0" fontId="5" fillId="2" borderId="26" applyAlignment="1" pivotButton="0" quotePrefix="0" xfId="0">
      <alignment horizontal="left" vertical="center" wrapText="1"/>
    </xf>
    <xf numFmtId="0" fontId="5" fillId="2" borderId="27" applyAlignment="1" pivotButton="0" quotePrefix="0" xfId="0">
      <alignment horizontal="left" vertical="center" wrapText="1"/>
    </xf>
    <xf numFmtId="0" fontId="0" fillId="5" borderId="0" pivotButton="0" quotePrefix="0" xfId="0"/>
    <xf numFmtId="0" fontId="0" fillId="5" borderId="8" pivotButton="0" quotePrefix="0" xfId="0"/>
    <xf numFmtId="0" fontId="0" fillId="5" borderId="10" pivotButton="0" quotePrefix="0" xfId="0"/>
    <xf numFmtId="0" fontId="0" fillId="5" borderId="11" pivotButton="0" quotePrefix="0" xfId="0"/>
    <xf numFmtId="0" fontId="0" fillId="5" borderId="12" pivotButton="0" quotePrefix="0" xfId="0"/>
    <xf numFmtId="0" fontId="0" fillId="5" borderId="13" pivotButton="0" quotePrefix="0" xfId="0"/>
    <xf numFmtId="0" fontId="0" fillId="5" borderId="15" pivotButton="0" quotePrefix="0" xfId="0"/>
    <xf numFmtId="0" fontId="0" fillId="5" borderId="8" applyAlignment="1" pivotButton="0" quotePrefix="0" xfId="0">
      <alignment wrapText="1"/>
    </xf>
    <xf numFmtId="0" fontId="0" fillId="5" borderId="10" applyAlignment="1" pivotButton="0" quotePrefix="0" xfId="0">
      <alignment wrapText="1"/>
    </xf>
    <xf numFmtId="0" fontId="0" fillId="5" borderId="11" applyAlignment="1" pivotButton="0" quotePrefix="0" xfId="0">
      <alignment wrapText="1"/>
    </xf>
    <xf numFmtId="0" fontId="0" fillId="5" borderId="12" applyAlignment="1" pivotButton="0" quotePrefix="0" xfId="0">
      <alignment wrapText="1"/>
    </xf>
    <xf numFmtId="0" fontId="0" fillId="5" borderId="13" applyAlignment="1" pivotButton="0" quotePrefix="0" xfId="0">
      <alignment wrapText="1"/>
    </xf>
    <xf numFmtId="0" fontId="0" fillId="5" borderId="15" applyAlignment="1" pivotButton="0" quotePrefix="0" xfId="0">
      <alignment wrapText="1"/>
    </xf>
    <xf numFmtId="0" fontId="0" fillId="5" borderId="8" applyAlignment="1" pivotButton="0" quotePrefix="0" xfId="0">
      <alignment horizontal="left" wrapText="1"/>
    </xf>
    <xf numFmtId="0" fontId="0" fillId="5" borderId="10" applyAlignment="1" pivotButton="0" quotePrefix="0" xfId="0">
      <alignment horizontal="left" wrapText="1"/>
    </xf>
    <xf numFmtId="0" fontId="0" fillId="5" borderId="11" applyAlignment="1" pivotButton="0" quotePrefix="0" xfId="0">
      <alignment horizontal="left" wrapText="1"/>
    </xf>
    <xf numFmtId="0" fontId="0" fillId="5" borderId="12" applyAlignment="1" pivotButton="0" quotePrefix="0" xfId="0">
      <alignment horizontal="left" wrapText="1"/>
    </xf>
    <xf numFmtId="0" fontId="0" fillId="5" borderId="13" applyAlignment="1" pivotButton="0" quotePrefix="0" xfId="0">
      <alignment horizontal="left" wrapText="1"/>
    </xf>
    <xf numFmtId="0" fontId="0" fillId="5" borderId="15" applyAlignment="1" pivotButton="0" quotePrefix="0" xfId="0">
      <alignment horizontal="left" wrapText="1"/>
    </xf>
    <xf numFmtId="0" fontId="0" fillId="5" borderId="8" applyAlignment="1" pivotButton="0" quotePrefix="0" xfId="0">
      <alignment horizontal="left" vertical="center" wrapText="1"/>
    </xf>
    <xf numFmtId="0" fontId="0" fillId="5" borderId="10" applyAlignment="1" pivotButton="0" quotePrefix="0" xfId="0">
      <alignment horizontal="left" vertical="center" wrapText="1"/>
    </xf>
    <xf numFmtId="0" fontId="0" fillId="5" borderId="11" applyAlignment="1" pivotButton="0" quotePrefix="0" xfId="0">
      <alignment horizontal="left" vertical="center" wrapText="1"/>
    </xf>
    <xf numFmtId="0" fontId="0" fillId="5" borderId="12" applyAlignment="1" pivotButton="0" quotePrefix="0" xfId="0">
      <alignment horizontal="left" vertical="center" wrapText="1"/>
    </xf>
    <xf numFmtId="0" fontId="0" fillId="5" borderId="13" applyAlignment="1" pivotButton="0" quotePrefix="0" xfId="0">
      <alignment horizontal="left" vertical="center" wrapText="1"/>
    </xf>
    <xf numFmtId="0" fontId="0" fillId="5" borderId="15" applyAlignment="1" pivotButton="0" quotePrefix="0" xfId="0">
      <alignment horizontal="left" vertical="center" wrapText="1"/>
    </xf>
    <xf numFmtId="0" fontId="0" fillId="5" borderId="1" pivotButton="0" quotePrefix="0" xfId="0"/>
    <xf numFmtId="0" fontId="0" fillId="5" borderId="16" pivotButton="0" quotePrefix="0" xfId="0"/>
    <xf numFmtId="0" fontId="0" fillId="5" borderId="18" pivotButton="0" quotePrefix="0" xfId="0"/>
    <xf numFmtId="0" fontId="0" fillId="5" borderId="19" pivotButton="0" quotePrefix="0" xfId="0"/>
    <xf numFmtId="0" fontId="0" fillId="5" borderId="20" pivotButton="0" quotePrefix="0" xfId="0"/>
    <xf numFmtId="0" fontId="0" fillId="5" borderId="21" pivotButton="0" quotePrefix="0" xfId="0"/>
    <xf numFmtId="0" fontId="0" fillId="5" borderId="23" pivotButton="0" quotePrefix="0" xfId="0"/>
    <xf numFmtId="0" fontId="0" fillId="5" borderId="16" applyAlignment="1" pivotButton="0" quotePrefix="0" xfId="0">
      <alignment wrapText="1"/>
    </xf>
    <xf numFmtId="0" fontId="0" fillId="5" borderId="18" applyAlignment="1" pivotButton="0" quotePrefix="0" xfId="0">
      <alignment wrapText="1"/>
    </xf>
    <xf numFmtId="0" fontId="0" fillId="5" borderId="19" applyAlignment="1" pivotButton="0" quotePrefix="0" xfId="0">
      <alignment wrapText="1"/>
    </xf>
    <xf numFmtId="0" fontId="0" fillId="5" borderId="20" applyAlignment="1" pivotButton="0" quotePrefix="0" xfId="0">
      <alignment wrapText="1"/>
    </xf>
    <xf numFmtId="0" fontId="0" fillId="5" borderId="21" applyAlignment="1" pivotButton="0" quotePrefix="0" xfId="0">
      <alignment wrapText="1"/>
    </xf>
    <xf numFmtId="0" fontId="0" fillId="5" borderId="23" applyAlignment="1" pivotButton="0" quotePrefix="0" xfId="0">
      <alignment wrapText="1"/>
    </xf>
    <xf numFmtId="0" fontId="0" fillId="5" borderId="16" applyAlignment="1" pivotButton="0" quotePrefix="0" xfId="0">
      <alignment horizontal="left" wrapText="1"/>
    </xf>
    <xf numFmtId="0" fontId="0" fillId="5" borderId="18" applyAlignment="1" pivotButton="0" quotePrefix="0" xfId="0">
      <alignment horizontal="left" wrapText="1"/>
    </xf>
    <xf numFmtId="0" fontId="0" fillId="5" borderId="19" applyAlignment="1" pivotButton="0" quotePrefix="0" xfId="0">
      <alignment horizontal="left" wrapText="1"/>
    </xf>
    <xf numFmtId="0" fontId="0" fillId="5" borderId="20" applyAlignment="1" pivotButton="0" quotePrefix="0" xfId="0">
      <alignment horizontal="left" wrapText="1"/>
    </xf>
    <xf numFmtId="0" fontId="0" fillId="5" borderId="21" applyAlignment="1" pivotButton="0" quotePrefix="0" xfId="0">
      <alignment horizontal="left" wrapText="1"/>
    </xf>
    <xf numFmtId="0" fontId="0" fillId="5" borderId="23" applyAlignment="1" pivotButton="0" quotePrefix="0" xfId="0">
      <alignment horizontal="left" wrapText="1"/>
    </xf>
    <xf numFmtId="0" fontId="0" fillId="5" borderId="16" applyAlignment="1" pivotButton="0" quotePrefix="0" xfId="0">
      <alignment horizontal="left" vertical="center" wrapText="1"/>
    </xf>
    <xf numFmtId="0" fontId="0" fillId="5" borderId="18" applyAlignment="1" pivotButton="0" quotePrefix="0" xfId="0">
      <alignment horizontal="left" vertical="center" wrapText="1"/>
    </xf>
    <xf numFmtId="0" fontId="0" fillId="5" borderId="19" applyAlignment="1" pivotButton="0" quotePrefix="0" xfId="0">
      <alignment horizontal="left" vertical="center" wrapText="1"/>
    </xf>
    <xf numFmtId="0" fontId="0" fillId="5" borderId="20" applyAlignment="1" pivotButton="0" quotePrefix="0" xfId="0">
      <alignment horizontal="left" vertical="center" wrapText="1"/>
    </xf>
    <xf numFmtId="0" fontId="0" fillId="5" borderId="21" applyAlignment="1" pivotButton="0" quotePrefix="0" xfId="0">
      <alignment horizontal="left" vertical="center" wrapText="1"/>
    </xf>
    <xf numFmtId="0" fontId="0" fillId="5" borderId="23"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10" pivotButton="0" quotePrefix="0" xfId="0"/>
    <xf numFmtId="0" fontId="0" fillId="6" borderId="11" pivotButton="0" quotePrefix="0" xfId="0"/>
    <xf numFmtId="0" fontId="0" fillId="6" borderId="12" pivotButton="0" quotePrefix="0" xfId="0"/>
    <xf numFmtId="0" fontId="0" fillId="6" borderId="13" pivotButton="0" quotePrefix="0" xfId="0"/>
    <xf numFmtId="0" fontId="0" fillId="6" borderId="15" pivotButton="0" quotePrefix="0" xfId="0"/>
    <xf numFmtId="0" fontId="0" fillId="6" borderId="8" applyAlignment="1" pivotButton="0" quotePrefix="0" xfId="0">
      <alignment wrapText="1"/>
    </xf>
    <xf numFmtId="0" fontId="0" fillId="6" borderId="10" applyAlignment="1" pivotButton="0" quotePrefix="0" xfId="0">
      <alignment wrapText="1"/>
    </xf>
    <xf numFmtId="0" fontId="0" fillId="6" borderId="11" applyAlignment="1" pivotButton="0" quotePrefix="0" xfId="0">
      <alignment wrapText="1"/>
    </xf>
    <xf numFmtId="0" fontId="0" fillId="6" borderId="12" applyAlignment="1" pivotButton="0" quotePrefix="0" xfId="0">
      <alignment wrapText="1"/>
    </xf>
    <xf numFmtId="0" fontId="0" fillId="6" borderId="13" applyAlignment="1" pivotButton="0" quotePrefix="0" xfId="0">
      <alignment wrapText="1"/>
    </xf>
    <xf numFmtId="0" fontId="0" fillId="6" borderId="15" applyAlignment="1" pivotButton="0" quotePrefix="0" xfId="0">
      <alignment wrapText="1"/>
    </xf>
    <xf numFmtId="0" fontId="0" fillId="6" borderId="8" applyAlignment="1" pivotButton="0" quotePrefix="0" xfId="0">
      <alignment horizontal="left" wrapText="1"/>
    </xf>
    <xf numFmtId="0" fontId="0" fillId="6" borderId="10" applyAlignment="1" pivotButton="0" quotePrefix="0" xfId="0">
      <alignment horizontal="left" wrapText="1"/>
    </xf>
    <xf numFmtId="0" fontId="0" fillId="6" borderId="11" applyAlignment="1" pivotButton="0" quotePrefix="0" xfId="0">
      <alignment horizontal="left" wrapText="1"/>
    </xf>
    <xf numFmtId="0" fontId="0" fillId="6" borderId="12" applyAlignment="1" pivotButton="0" quotePrefix="0" xfId="0">
      <alignment horizontal="left" wrapText="1"/>
    </xf>
    <xf numFmtId="0" fontId="0" fillId="6" borderId="13" applyAlignment="1" pivotButton="0" quotePrefix="0" xfId="0">
      <alignment horizontal="left" wrapText="1"/>
    </xf>
    <xf numFmtId="0" fontId="0" fillId="6" borderId="15" applyAlignment="1" pivotButton="0" quotePrefix="0" xfId="0">
      <alignment horizontal="left" wrapText="1"/>
    </xf>
    <xf numFmtId="0" fontId="0" fillId="6" borderId="8" applyAlignment="1" pivotButton="0" quotePrefix="0" xfId="0">
      <alignment horizontal="left" vertical="center" wrapText="1"/>
    </xf>
    <xf numFmtId="0" fontId="0" fillId="6" borderId="10" applyAlignment="1" pivotButton="0" quotePrefix="0" xfId="0">
      <alignment horizontal="left"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3" applyAlignment="1" pivotButton="0" quotePrefix="0" xfId="0">
      <alignment horizontal="left" vertical="center" wrapText="1"/>
    </xf>
    <xf numFmtId="0" fontId="0" fillId="6" borderId="15" applyAlignment="1" pivotButton="0" quotePrefix="0" xfId="0">
      <alignment horizontal="left" vertical="center" wrapText="1"/>
    </xf>
    <xf numFmtId="0" fontId="0" fillId="6" borderId="1" pivotButton="0" quotePrefix="0" xfId="0"/>
    <xf numFmtId="0" fontId="0" fillId="6" borderId="16" pivotButton="0" quotePrefix="0" xfId="0"/>
    <xf numFmtId="0" fontId="0" fillId="6" borderId="18" pivotButton="0" quotePrefix="0" xfId="0"/>
    <xf numFmtId="0" fontId="0" fillId="6" borderId="19" pivotButton="0" quotePrefix="0" xfId="0"/>
    <xf numFmtId="0" fontId="0" fillId="6" borderId="20" pivotButton="0" quotePrefix="0" xfId="0"/>
    <xf numFmtId="0" fontId="0" fillId="6" borderId="21" pivotButton="0" quotePrefix="0" xfId="0"/>
    <xf numFmtId="0" fontId="0" fillId="6" borderId="23" pivotButton="0" quotePrefix="0" xfId="0"/>
    <xf numFmtId="0" fontId="0" fillId="6" borderId="16" applyAlignment="1" pivotButton="0" quotePrefix="0" xfId="0">
      <alignment wrapText="1"/>
    </xf>
    <xf numFmtId="0" fontId="0" fillId="6" borderId="18" applyAlignment="1" pivotButton="0" quotePrefix="0" xfId="0">
      <alignment wrapText="1"/>
    </xf>
    <xf numFmtId="0" fontId="0" fillId="6" borderId="19" applyAlignment="1" pivotButton="0" quotePrefix="0" xfId="0">
      <alignment wrapText="1"/>
    </xf>
    <xf numFmtId="0" fontId="0" fillId="6" borderId="20" applyAlignment="1" pivotButton="0" quotePrefix="0" xfId="0">
      <alignment wrapText="1"/>
    </xf>
    <xf numFmtId="0" fontId="0" fillId="6" borderId="21" applyAlignment="1" pivotButton="0" quotePrefix="0" xfId="0">
      <alignment wrapText="1"/>
    </xf>
    <xf numFmtId="0" fontId="0" fillId="6" borderId="23" applyAlignment="1" pivotButton="0" quotePrefix="0" xfId="0">
      <alignment wrapText="1"/>
    </xf>
    <xf numFmtId="0" fontId="0" fillId="6" borderId="16" applyAlignment="1" pivotButton="0" quotePrefix="0" xfId="0">
      <alignment horizontal="left" wrapText="1"/>
    </xf>
    <xf numFmtId="0" fontId="0" fillId="6" borderId="18" applyAlignment="1" pivotButton="0" quotePrefix="0" xfId="0">
      <alignment horizontal="left" wrapText="1"/>
    </xf>
    <xf numFmtId="0" fontId="0" fillId="6" borderId="19" applyAlignment="1" pivotButton="0" quotePrefix="0" xfId="0">
      <alignment horizontal="left" wrapText="1"/>
    </xf>
    <xf numFmtId="0" fontId="0" fillId="6" borderId="20" applyAlignment="1" pivotButton="0" quotePrefix="0" xfId="0">
      <alignment horizontal="left" wrapText="1"/>
    </xf>
    <xf numFmtId="0" fontId="0" fillId="6" borderId="21" applyAlignment="1" pivotButton="0" quotePrefix="0" xfId="0">
      <alignment horizontal="left" wrapText="1"/>
    </xf>
    <xf numFmtId="0" fontId="0" fillId="6" borderId="23" applyAlignment="1" pivotButton="0" quotePrefix="0" xfId="0">
      <alignment horizontal="left" wrapText="1"/>
    </xf>
    <xf numFmtId="0" fontId="0" fillId="6" borderId="16" applyAlignment="1" pivotButton="0" quotePrefix="0" xfId="0">
      <alignment horizontal="left" vertical="center" wrapText="1"/>
    </xf>
    <xf numFmtId="0" fontId="0" fillId="6" borderId="18" applyAlignment="1" pivotButton="0" quotePrefix="0" xfId="0">
      <alignment horizontal="left" vertical="center" wrapText="1"/>
    </xf>
    <xf numFmtId="0" fontId="0" fillId="6" borderId="19" applyAlignment="1" pivotButton="0" quotePrefix="0" xfId="0">
      <alignment horizontal="left" vertical="center" wrapText="1"/>
    </xf>
    <xf numFmtId="0" fontId="0" fillId="6" borderId="20" applyAlignment="1" pivotButton="0" quotePrefix="0" xfId="0">
      <alignment horizontal="left" vertical="center" wrapText="1"/>
    </xf>
    <xf numFmtId="0" fontId="0" fillId="6" borderId="21" applyAlignment="1" pivotButton="0" quotePrefix="0" xfId="0">
      <alignment horizontal="left" vertical="center" wrapText="1"/>
    </xf>
    <xf numFmtId="0" fontId="0" fillId="6" borderId="23" applyAlignment="1" pivotButton="0" quotePrefix="0" xfId="0">
      <alignment horizontal="left" vertical="center" wrapText="1"/>
    </xf>
    <xf numFmtId="0" fontId="0" fillId="7" borderId="0" pivotButton="0" quotePrefix="0" xfId="0"/>
    <xf numFmtId="0" fontId="0" fillId="7" borderId="28" pivotButton="0" quotePrefix="0" xfId="0"/>
    <xf numFmtId="0" fontId="0" fillId="7" borderId="29" pivotButton="0" quotePrefix="0" xfId="0"/>
    <xf numFmtId="0" fontId="0" fillId="7" borderId="30" pivotButton="0" quotePrefix="0" xfId="0"/>
    <xf numFmtId="0" fontId="0" fillId="7" borderId="31" pivotButton="0" quotePrefix="0" xfId="0"/>
    <xf numFmtId="0" fontId="0" fillId="7" borderId="32" pivotButton="0" quotePrefix="0" xfId="0"/>
    <xf numFmtId="0" fontId="0" fillId="7" borderId="33" pivotButton="0" quotePrefix="0" xfId="0"/>
    <xf numFmtId="0" fontId="0" fillId="7" borderId="28" applyAlignment="1" pivotButton="0" quotePrefix="0" xfId="0">
      <alignment wrapText="1"/>
    </xf>
    <xf numFmtId="0" fontId="0" fillId="7" borderId="29" applyAlignment="1" pivotButton="0" quotePrefix="0" xfId="0">
      <alignment wrapText="1"/>
    </xf>
    <xf numFmtId="0" fontId="0" fillId="7" borderId="30" applyAlignment="1" pivotButton="0" quotePrefix="0" xfId="0">
      <alignment wrapText="1"/>
    </xf>
    <xf numFmtId="0" fontId="0" fillId="7" borderId="31" applyAlignment="1" pivotButton="0" quotePrefix="0" xfId="0">
      <alignment wrapText="1"/>
    </xf>
    <xf numFmtId="0" fontId="0" fillId="7" borderId="32" applyAlignment="1" pivotButton="0" quotePrefix="0" xfId="0">
      <alignment wrapText="1"/>
    </xf>
    <xf numFmtId="0" fontId="0" fillId="7" borderId="33" applyAlignment="1" pivotButton="0" quotePrefix="0" xfId="0">
      <alignment wrapText="1"/>
    </xf>
    <xf numFmtId="0" fontId="0" fillId="7" borderId="28" applyAlignment="1" pivotButton="0" quotePrefix="0" xfId="0">
      <alignment horizontal="left" wrapText="1"/>
    </xf>
    <xf numFmtId="0" fontId="0" fillId="7" borderId="29" applyAlignment="1" pivotButton="0" quotePrefix="0" xfId="0">
      <alignment horizontal="left" wrapText="1"/>
    </xf>
    <xf numFmtId="0" fontId="0" fillId="7" borderId="30" applyAlignment="1" pivotButton="0" quotePrefix="0" xfId="0">
      <alignment horizontal="left" wrapText="1"/>
    </xf>
    <xf numFmtId="0" fontId="0" fillId="7" borderId="31" applyAlignment="1" pivotButton="0" quotePrefix="0" xfId="0">
      <alignment horizontal="left" wrapText="1"/>
    </xf>
    <xf numFmtId="0" fontId="0" fillId="7" borderId="32" applyAlignment="1" pivotButton="0" quotePrefix="0" xfId="0">
      <alignment horizontal="left" wrapText="1"/>
    </xf>
    <xf numFmtId="0" fontId="0" fillId="7" borderId="33" applyAlignment="1" pivotButton="0" quotePrefix="0" xfId="0">
      <alignment horizontal="left" wrapText="1"/>
    </xf>
    <xf numFmtId="0" fontId="0" fillId="7" borderId="28" applyAlignment="1" pivotButton="0" quotePrefix="0" xfId="0">
      <alignment horizontal="left" vertical="center" wrapText="1"/>
    </xf>
    <xf numFmtId="0" fontId="0" fillId="7" borderId="29" applyAlignment="1" pivotButton="0" quotePrefix="0" xfId="0">
      <alignment horizontal="left" vertical="center" wrapText="1"/>
    </xf>
    <xf numFmtId="0" fontId="0" fillId="7" borderId="3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32" applyAlignment="1" pivotButton="0" quotePrefix="0" xfId="0">
      <alignment horizontal="left" vertical="center" wrapText="1"/>
    </xf>
    <xf numFmtId="0" fontId="0" fillId="7" borderId="33" applyAlignment="1" pivotButton="0" quotePrefix="0" xfId="0">
      <alignment horizontal="left" vertical="center" wrapText="1"/>
    </xf>
    <xf numFmtId="0" fontId="0" fillId="7" borderId="1" pivotButton="0" quotePrefix="0" xfId="0"/>
    <xf numFmtId="0" fontId="0" fillId="7" borderId="34" pivotButton="0" quotePrefix="0" xfId="0"/>
    <xf numFmtId="0" fontId="0" fillId="7" borderId="35" pivotButton="0" quotePrefix="0" xfId="0"/>
    <xf numFmtId="0" fontId="0" fillId="7" borderId="36" pivotButton="0" quotePrefix="0" xfId="0"/>
    <xf numFmtId="0" fontId="0" fillId="7" borderId="37" pivotButton="0" quotePrefix="0" xfId="0"/>
    <xf numFmtId="0" fontId="0" fillId="7" borderId="38" pivotButton="0" quotePrefix="0" xfId="0"/>
    <xf numFmtId="0" fontId="0" fillId="7" borderId="39" pivotButton="0" quotePrefix="0" xfId="0"/>
    <xf numFmtId="0" fontId="0" fillId="7" borderId="34" applyAlignment="1" pivotButton="0" quotePrefix="0" xfId="0">
      <alignment wrapText="1"/>
    </xf>
    <xf numFmtId="0" fontId="0" fillId="7" borderId="35" applyAlignment="1" pivotButton="0" quotePrefix="0" xfId="0">
      <alignment wrapText="1"/>
    </xf>
    <xf numFmtId="0" fontId="0" fillId="7" borderId="36" applyAlignment="1" pivotButton="0" quotePrefix="0" xfId="0">
      <alignment wrapText="1"/>
    </xf>
    <xf numFmtId="0" fontId="0" fillId="7" borderId="37" applyAlignment="1" pivotButton="0" quotePrefix="0" xfId="0">
      <alignment wrapText="1"/>
    </xf>
    <xf numFmtId="0" fontId="0" fillId="7" borderId="38" applyAlignment="1" pivotButton="0" quotePrefix="0" xfId="0">
      <alignment wrapText="1"/>
    </xf>
    <xf numFmtId="0" fontId="0" fillId="7" borderId="39" applyAlignment="1" pivotButton="0" quotePrefix="0" xfId="0">
      <alignment wrapText="1"/>
    </xf>
    <xf numFmtId="0" fontId="0" fillId="7" borderId="34" applyAlignment="1" pivotButton="0" quotePrefix="0" xfId="0">
      <alignment horizontal="left" wrapText="1"/>
    </xf>
    <xf numFmtId="0" fontId="0" fillId="7" borderId="35" applyAlignment="1" pivotButton="0" quotePrefix="0" xfId="0">
      <alignment horizontal="left" wrapText="1"/>
    </xf>
    <xf numFmtId="0" fontId="0" fillId="7" borderId="36" applyAlignment="1" pivotButton="0" quotePrefix="0" xfId="0">
      <alignment horizontal="left" wrapText="1"/>
    </xf>
    <xf numFmtId="0" fontId="0" fillId="7" borderId="37" applyAlignment="1" pivotButton="0" quotePrefix="0" xfId="0">
      <alignment horizontal="left" wrapText="1"/>
    </xf>
    <xf numFmtId="0" fontId="0" fillId="7" borderId="38" applyAlignment="1" pivotButton="0" quotePrefix="0" xfId="0">
      <alignment horizontal="left" wrapText="1"/>
    </xf>
    <xf numFmtId="0" fontId="0" fillId="7" borderId="39" applyAlignment="1" pivotButton="0" quotePrefix="0" xfId="0">
      <alignment horizontal="left" wrapText="1"/>
    </xf>
    <xf numFmtId="0" fontId="0" fillId="7" borderId="34" applyAlignment="1" pivotButton="0" quotePrefix="0" xfId="0">
      <alignment horizontal="left" vertical="center" wrapText="1"/>
    </xf>
    <xf numFmtId="0" fontId="0" fillId="7" borderId="35" applyAlignment="1" pivotButton="0" quotePrefix="0" xfId="0">
      <alignment horizontal="left" vertical="center" wrapText="1"/>
    </xf>
    <xf numFmtId="0" fontId="0" fillId="7" borderId="36" applyAlignment="1" pivotButton="0" quotePrefix="0" xfId="0">
      <alignment horizontal="left" vertical="center" wrapText="1"/>
    </xf>
    <xf numFmtId="0" fontId="0" fillId="7" borderId="37" applyAlignment="1" pivotButton="0" quotePrefix="0" xfId="0">
      <alignment horizontal="left" vertical="center" wrapText="1"/>
    </xf>
    <xf numFmtId="0" fontId="0" fillId="7" borderId="38" applyAlignment="1" pivotButton="0" quotePrefix="0" xfId="0">
      <alignment horizontal="left" vertical="center" wrapText="1"/>
    </xf>
    <xf numFmtId="0" fontId="0" fillId="7" borderId="39" applyAlignment="1" pivotButton="0" quotePrefix="0" xfId="0">
      <alignment horizontal="left" vertical="center" wrapText="1"/>
    </xf>
    <xf numFmtId="0" fontId="7" fillId="5" borderId="0" pivotButton="0" quotePrefix="0" xfId="0"/>
    <xf numFmtId="0" fontId="7" fillId="5" borderId="40" pivotButton="0" quotePrefix="0" xfId="0"/>
    <xf numFmtId="0" fontId="7" fillId="5" borderId="41" pivotButton="0" quotePrefix="0" xfId="0"/>
    <xf numFmtId="0" fontId="7" fillId="5" borderId="40" applyAlignment="1" pivotButton="0" quotePrefix="0" xfId="0">
      <alignment wrapText="1"/>
    </xf>
    <xf numFmtId="0" fontId="7" fillId="5" borderId="41" applyAlignment="1" pivotButton="0" quotePrefix="0" xfId="0">
      <alignment wrapText="1"/>
    </xf>
    <xf numFmtId="0" fontId="7" fillId="5" borderId="40" applyAlignment="1" pivotButton="0" quotePrefix="0" xfId="0">
      <alignment horizontal="left" wrapText="1"/>
    </xf>
    <xf numFmtId="0" fontId="7" fillId="5" borderId="41" applyAlignment="1" pivotButton="0" quotePrefix="0" xfId="0">
      <alignment horizontal="left" wrapText="1"/>
    </xf>
    <xf numFmtId="0" fontId="7" fillId="5" borderId="40" applyAlignment="1" pivotButton="0" quotePrefix="0" xfId="0">
      <alignment horizontal="left" vertical="center" wrapText="1"/>
    </xf>
    <xf numFmtId="0" fontId="7" fillId="5" borderId="41" applyAlignment="1" pivotButton="0" quotePrefix="0" xfId="0">
      <alignment horizontal="left" vertical="center" wrapText="1"/>
    </xf>
    <xf numFmtId="0" fontId="7" fillId="5" borderId="1" pivotButton="0" quotePrefix="0" xfId="0"/>
    <xf numFmtId="0" fontId="7" fillId="5" borderId="42" pivotButton="0" quotePrefix="0" xfId="0"/>
    <xf numFmtId="0" fontId="7" fillId="5" borderId="43" pivotButton="0" quotePrefix="0" xfId="0"/>
    <xf numFmtId="0" fontId="7" fillId="5" borderId="42" applyAlignment="1" pivotButton="0" quotePrefix="0" xfId="0">
      <alignment wrapText="1"/>
    </xf>
    <xf numFmtId="0" fontId="7" fillId="5" borderId="43" applyAlignment="1" pivotButton="0" quotePrefix="0" xfId="0">
      <alignment wrapText="1"/>
    </xf>
    <xf numFmtId="0" fontId="7" fillId="5" borderId="42" applyAlignment="1" pivotButton="0" quotePrefix="0" xfId="0">
      <alignment horizontal="left" wrapText="1"/>
    </xf>
    <xf numFmtId="0" fontId="7" fillId="5" borderId="43" applyAlignment="1" pivotButton="0" quotePrefix="0" xfId="0">
      <alignment horizontal="left" wrapText="1"/>
    </xf>
    <xf numFmtId="0" fontId="7" fillId="5" borderId="42" applyAlignment="1" pivotButton="0" quotePrefix="0" xfId="0">
      <alignment horizontal="left" vertical="center" wrapText="1"/>
    </xf>
    <xf numFmtId="0" fontId="7" fillId="5" borderId="43" applyAlignment="1" pivotButton="0" quotePrefix="0" xfId="0">
      <alignment horizontal="left" vertical="center" wrapText="1"/>
    </xf>
    <xf numFmtId="0" fontId="8" fillId="5" borderId="0" pivotButton="0" quotePrefix="0" xfId="0"/>
    <xf numFmtId="0" fontId="8" fillId="5" borderId="40" pivotButton="0" quotePrefix="0" xfId="0"/>
    <xf numFmtId="0" fontId="8" fillId="5" borderId="41" pivotButton="0" quotePrefix="0" xfId="0"/>
    <xf numFmtId="0" fontId="8" fillId="5" borderId="40" applyAlignment="1" pivotButton="0" quotePrefix="0" xfId="0">
      <alignment wrapText="1"/>
    </xf>
    <xf numFmtId="0" fontId="8" fillId="5" borderId="41" applyAlignment="1" pivotButton="0" quotePrefix="0" xfId="0">
      <alignment wrapText="1"/>
    </xf>
    <xf numFmtId="0" fontId="8" fillId="5" borderId="40" applyAlignment="1" pivotButton="0" quotePrefix="0" xfId="0">
      <alignment horizontal="left" wrapText="1"/>
    </xf>
    <xf numFmtId="0" fontId="8" fillId="5" borderId="41" applyAlignment="1" pivotButton="0" quotePrefix="0" xfId="0">
      <alignment horizontal="left" wrapText="1"/>
    </xf>
    <xf numFmtId="0" fontId="8" fillId="5" borderId="40" applyAlignment="1" pivotButton="0" quotePrefix="0" xfId="0">
      <alignment horizontal="left" vertical="center" wrapText="1"/>
    </xf>
    <xf numFmtId="0" fontId="8" fillId="5" borderId="41" applyAlignment="1" pivotButton="0" quotePrefix="0" xfId="0">
      <alignment horizontal="left" vertical="center" wrapText="1"/>
    </xf>
    <xf numFmtId="0" fontId="8" fillId="5" borderId="1" pivotButton="0" quotePrefix="0" xfId="0"/>
    <xf numFmtId="0" fontId="8" fillId="5" borderId="42" pivotButton="0" quotePrefix="0" xfId="0"/>
    <xf numFmtId="0" fontId="8" fillId="5" borderId="43" pivotButton="0" quotePrefix="0" xfId="0"/>
    <xf numFmtId="0" fontId="8" fillId="5" borderId="42" applyAlignment="1" pivotButton="0" quotePrefix="0" xfId="0">
      <alignment wrapText="1"/>
    </xf>
    <xf numFmtId="0" fontId="8" fillId="5" borderId="43" applyAlignment="1" pivotButton="0" quotePrefix="0" xfId="0">
      <alignment wrapText="1"/>
    </xf>
    <xf numFmtId="0" fontId="8" fillId="5" borderId="42" applyAlignment="1" pivotButton="0" quotePrefix="0" xfId="0">
      <alignment horizontal="left" wrapText="1"/>
    </xf>
    <xf numFmtId="0" fontId="8" fillId="5" borderId="43" applyAlignment="1" pivotButton="0" quotePrefix="0" xfId="0">
      <alignment horizontal="left" wrapText="1"/>
    </xf>
    <xf numFmtId="0" fontId="8" fillId="5" borderId="42" applyAlignment="1" pivotButton="0" quotePrefix="0" xfId="0">
      <alignment horizontal="left" vertical="center" wrapText="1"/>
    </xf>
    <xf numFmtId="0" fontId="8" fillId="5" borderId="43" applyAlignment="1" pivotButton="0" quotePrefix="0" xfId="0">
      <alignment horizontal="left" vertical="center" wrapText="1"/>
    </xf>
    <xf numFmtId="0" fontId="0" fillId="8" borderId="0" pivotButton="0" quotePrefix="0" xfId="0"/>
    <xf numFmtId="0" fontId="7" fillId="8" borderId="0" pivotButton="0" quotePrefix="0" xfId="0"/>
    <xf numFmtId="0" fontId="7" fillId="8" borderId="40" pivotButton="0" quotePrefix="0" xfId="0"/>
    <xf numFmtId="0" fontId="7" fillId="8" borderId="41" pivotButton="0" quotePrefix="0" xfId="0"/>
    <xf numFmtId="0" fontId="7" fillId="8" borderId="40" applyAlignment="1" pivotButton="0" quotePrefix="0" xfId="0">
      <alignment wrapText="1"/>
    </xf>
    <xf numFmtId="0" fontId="7" fillId="8" borderId="41" applyAlignment="1" pivotButton="0" quotePrefix="0" xfId="0">
      <alignment wrapText="1"/>
    </xf>
    <xf numFmtId="0" fontId="7" fillId="8" borderId="40" applyAlignment="1" pivotButton="0" quotePrefix="0" xfId="0">
      <alignment horizontal="left" wrapText="1"/>
    </xf>
    <xf numFmtId="0" fontId="7" fillId="8" borderId="41" applyAlignment="1" pivotButton="0" quotePrefix="0" xfId="0">
      <alignment horizontal="left" wrapText="1"/>
    </xf>
    <xf numFmtId="0" fontId="7" fillId="8" borderId="40" applyAlignment="1" pivotButton="0" quotePrefix="0" xfId="0">
      <alignment horizontal="left" vertical="center" wrapText="1"/>
    </xf>
    <xf numFmtId="0" fontId="7" fillId="8" borderId="41" applyAlignment="1" pivotButton="0" quotePrefix="0" xfId="0">
      <alignment horizontal="left" vertical="center" wrapText="1"/>
    </xf>
    <xf numFmtId="0" fontId="0" fillId="8" borderId="1" pivotButton="0" quotePrefix="0" xfId="0"/>
    <xf numFmtId="0" fontId="7" fillId="8" borderId="1" pivotButton="0" quotePrefix="0" xfId="0"/>
    <xf numFmtId="0" fontId="7" fillId="8" borderId="42" pivotButton="0" quotePrefix="0" xfId="0"/>
    <xf numFmtId="0" fontId="7" fillId="8" borderId="43" pivotButton="0" quotePrefix="0" xfId="0"/>
    <xf numFmtId="0" fontId="7" fillId="8" borderId="42" applyAlignment="1" pivotButton="0" quotePrefix="0" xfId="0">
      <alignment wrapText="1"/>
    </xf>
    <xf numFmtId="0" fontId="7" fillId="8" borderId="43" applyAlignment="1" pivotButton="0" quotePrefix="0" xfId="0">
      <alignment wrapText="1"/>
    </xf>
    <xf numFmtId="0" fontId="7" fillId="8" borderId="42" applyAlignment="1" pivotButton="0" quotePrefix="0" xfId="0">
      <alignment horizontal="left" wrapText="1"/>
    </xf>
    <xf numFmtId="0" fontId="7" fillId="8" borderId="43" applyAlignment="1" pivotButton="0" quotePrefix="0" xfId="0">
      <alignment horizontal="left" wrapText="1"/>
    </xf>
    <xf numFmtId="0" fontId="7" fillId="8" borderId="42" applyAlignment="1" pivotButton="0" quotePrefix="0" xfId="0">
      <alignment horizontal="left" vertical="center" wrapText="1"/>
    </xf>
    <xf numFmtId="0" fontId="7" fillId="8" borderId="43" applyAlignment="1" pivotButton="0" quotePrefix="0" xfId="0">
      <alignment horizontal="left" vertical="center" wrapText="1"/>
    </xf>
    <xf numFmtId="0" fontId="8" fillId="8" borderId="0" pivotButton="0" quotePrefix="0" xfId="0"/>
    <xf numFmtId="0" fontId="8" fillId="8" borderId="40" pivotButton="0" quotePrefix="0" xfId="0"/>
    <xf numFmtId="0" fontId="8" fillId="8" borderId="41" pivotButton="0" quotePrefix="0" xfId="0"/>
    <xf numFmtId="0" fontId="8" fillId="8" borderId="40" applyAlignment="1" pivotButton="0" quotePrefix="0" xfId="0">
      <alignment wrapText="1"/>
    </xf>
    <xf numFmtId="0" fontId="8" fillId="8" borderId="41" applyAlignment="1" pivotButton="0" quotePrefix="0" xfId="0">
      <alignment wrapText="1"/>
    </xf>
    <xf numFmtId="0" fontId="8" fillId="8" borderId="40" applyAlignment="1" pivotButton="0" quotePrefix="0" xfId="0">
      <alignment horizontal="left" wrapText="1"/>
    </xf>
    <xf numFmtId="0" fontId="8" fillId="8" borderId="41" applyAlignment="1" pivotButton="0" quotePrefix="0" xfId="0">
      <alignment horizontal="left" wrapText="1"/>
    </xf>
    <xf numFmtId="0" fontId="8" fillId="8" borderId="40" applyAlignment="1" pivotButton="0" quotePrefix="0" xfId="0">
      <alignment horizontal="left" vertical="center" wrapText="1"/>
    </xf>
    <xf numFmtId="0" fontId="8" fillId="8" borderId="41" applyAlignment="1" pivotButton="0" quotePrefix="0" xfId="0">
      <alignment horizontal="left" vertical="center" wrapText="1"/>
    </xf>
    <xf numFmtId="0" fontId="8" fillId="8" borderId="1" pivotButton="0" quotePrefix="0" xfId="0"/>
    <xf numFmtId="0" fontId="8" fillId="8" borderId="42" pivotButton="0" quotePrefix="0" xfId="0"/>
    <xf numFmtId="0" fontId="8" fillId="8" borderId="43" pivotButton="0" quotePrefix="0" xfId="0"/>
    <xf numFmtId="0" fontId="8" fillId="8" borderId="42" applyAlignment="1" pivotButton="0" quotePrefix="0" xfId="0">
      <alignment wrapText="1"/>
    </xf>
    <xf numFmtId="0" fontId="8" fillId="8" borderId="43" applyAlignment="1" pivotButton="0" quotePrefix="0" xfId="0">
      <alignment wrapText="1"/>
    </xf>
    <xf numFmtId="0" fontId="8" fillId="8" borderId="42" applyAlignment="1" pivotButton="0" quotePrefix="0" xfId="0">
      <alignment horizontal="left" wrapText="1"/>
    </xf>
    <xf numFmtId="0" fontId="8" fillId="8" borderId="43" applyAlignment="1" pivotButton="0" quotePrefix="0" xfId="0">
      <alignment horizontal="left" wrapText="1"/>
    </xf>
    <xf numFmtId="0" fontId="8" fillId="8" borderId="42" applyAlignment="1" pivotButton="0" quotePrefix="0" xfId="0">
      <alignment horizontal="left" vertical="center" wrapText="1"/>
    </xf>
    <xf numFmtId="0" fontId="8" fillId="8" borderId="43" applyAlignment="1" pivotButton="0" quotePrefix="0" xfId="0">
      <alignment horizontal="left" vertical="center" wrapText="1"/>
    </xf>
    <xf numFmtId="0" fontId="5" fillId="2" borderId="44" pivotButton="0" quotePrefix="0" xfId="0"/>
    <xf numFmtId="0" fontId="5" fillId="2" borderId="44" applyAlignment="1" pivotButton="0" quotePrefix="0" xfId="0">
      <alignment wrapText="1"/>
    </xf>
    <xf numFmtId="0" fontId="5" fillId="2" borderId="44" applyAlignment="1" pivotButton="0" quotePrefix="0" xfId="0">
      <alignment horizontal="left" wrapText="1"/>
    </xf>
    <xf numFmtId="0" fontId="5" fillId="2" borderId="44" applyAlignment="1" pivotButton="0" quotePrefix="0" xfId="0">
      <alignment horizontal="left" vertical="center" wrapText="1"/>
    </xf>
    <xf numFmtId="0" fontId="5" fillId="2" borderId="45" pivotButton="0" quotePrefix="0" xfId="0"/>
    <xf numFmtId="0" fontId="5" fillId="2" borderId="45" applyAlignment="1" pivotButton="0" quotePrefix="0" xfId="0">
      <alignment wrapText="1"/>
    </xf>
    <xf numFmtId="0" fontId="5" fillId="2" borderId="45" applyAlignment="1" pivotButton="0" quotePrefix="0" xfId="0">
      <alignment horizontal="left" wrapText="1"/>
    </xf>
    <xf numFmtId="0" fontId="5" fillId="2" borderId="45" applyAlignment="1" pivotButton="0" quotePrefix="0" xfId="0">
      <alignment horizontal="left" vertical="center" wrapText="1"/>
    </xf>
    <xf numFmtId="0" fontId="5" fillId="2" borderId="46" pivotButton="0" quotePrefix="0" xfId="0"/>
    <xf numFmtId="0" fontId="5" fillId="2" borderId="46" applyAlignment="1" pivotButton="0" quotePrefix="0" xfId="0">
      <alignment wrapText="1"/>
    </xf>
    <xf numFmtId="0" fontId="5" fillId="2" borderId="46" applyAlignment="1" pivotButton="0" quotePrefix="0" xfId="0">
      <alignment horizontal="left" wrapText="1"/>
    </xf>
    <xf numFmtId="0" fontId="5" fillId="2" borderId="46" applyAlignment="1" pivotButton="0" quotePrefix="0" xfId="0">
      <alignment horizontal="left" vertical="center" wrapText="1"/>
    </xf>
    <xf numFmtId="0" fontId="5" fillId="2" borderId="47" pivotButton="0" quotePrefix="0" xfId="0"/>
    <xf numFmtId="0" fontId="5" fillId="2" borderId="47" applyAlignment="1" pivotButton="0" quotePrefix="0" xfId="0">
      <alignment wrapText="1"/>
    </xf>
    <xf numFmtId="0" fontId="5" fillId="2" borderId="47" applyAlignment="1" pivotButton="0" quotePrefix="0" xfId="0">
      <alignment horizontal="left" wrapText="1"/>
    </xf>
    <xf numFmtId="0" fontId="5" fillId="2" borderId="47" applyAlignment="1" pivotButton="0" quotePrefix="0" xfId="0">
      <alignment horizontal="left" vertical="center" wrapText="1"/>
    </xf>
    <xf numFmtId="0" fontId="9" fillId="4" borderId="0" pivotButton="0" quotePrefix="0" xfId="0"/>
    <xf numFmtId="0" fontId="9" fillId="4" borderId="48" pivotButton="0" quotePrefix="0" xfId="0"/>
    <xf numFmtId="0" fontId="9" fillId="4" borderId="48" applyAlignment="1" pivotButton="0" quotePrefix="0" xfId="0">
      <alignment wrapText="1"/>
    </xf>
    <xf numFmtId="0" fontId="9" fillId="4" borderId="48" applyAlignment="1" pivotButton="0" quotePrefix="0" xfId="0">
      <alignment horizontal="center" wrapText="1"/>
    </xf>
    <xf numFmtId="0" fontId="9" fillId="4" borderId="48" applyAlignment="1" pivotButton="0" quotePrefix="0" xfId="0">
      <alignment horizontal="center" vertical="center" wrapText="1"/>
    </xf>
    <xf numFmtId="0" fontId="9" fillId="4" borderId="1" pivotButton="0" quotePrefix="0" xfId="0"/>
    <xf numFmtId="0" fontId="9" fillId="4" borderId="49" pivotButton="0" quotePrefix="0" xfId="0"/>
    <xf numFmtId="0" fontId="9" fillId="4" borderId="49" applyAlignment="1" pivotButton="0" quotePrefix="0" xfId="0">
      <alignment wrapText="1"/>
    </xf>
    <xf numFmtId="0" fontId="9" fillId="4" borderId="49" applyAlignment="1" pivotButton="0" quotePrefix="0" xfId="0">
      <alignment horizontal="center" wrapText="1"/>
    </xf>
    <xf numFmtId="0" fontId="9" fillId="4" borderId="49" applyAlignment="1" pivotButton="0" quotePrefix="0" xfId="0">
      <alignment horizontal="center" vertical="center" wrapText="1"/>
    </xf>
    <xf numFmtId="0" fontId="10" fillId="4" borderId="0" pivotButton="0" quotePrefix="0" xfId="0"/>
    <xf numFmtId="0" fontId="10" fillId="4" borderId="40" pivotButton="0" quotePrefix="0" xfId="0"/>
    <xf numFmtId="0" fontId="10" fillId="4" borderId="41" pivotButton="0" quotePrefix="0" xfId="0"/>
    <xf numFmtId="0" fontId="10" fillId="4" borderId="40" applyAlignment="1" pivotButton="0" quotePrefix="0" xfId="0">
      <alignment wrapText="1"/>
    </xf>
    <xf numFmtId="0" fontId="10" fillId="4" borderId="41" applyAlignment="1" pivotButton="0" quotePrefix="0" xfId="0">
      <alignment wrapText="1"/>
    </xf>
    <xf numFmtId="0" fontId="10" fillId="4" borderId="40" applyAlignment="1" pivotButton="0" quotePrefix="0" xfId="0">
      <alignment horizontal="left" wrapText="1"/>
    </xf>
    <xf numFmtId="0" fontId="10" fillId="4" borderId="41" applyAlignment="1" pivotButton="0" quotePrefix="0" xfId="0">
      <alignment horizontal="left" wrapText="1"/>
    </xf>
    <xf numFmtId="0" fontId="10" fillId="4" borderId="40" applyAlignment="1" pivotButton="0" quotePrefix="0" xfId="0">
      <alignment horizontal="left" vertical="center" wrapText="1"/>
    </xf>
    <xf numFmtId="0" fontId="10" fillId="4" borderId="41" applyAlignment="1" pivotButton="0" quotePrefix="0" xfId="0">
      <alignment horizontal="left" vertical="center" wrapText="1"/>
    </xf>
    <xf numFmtId="0" fontId="10" fillId="4" borderId="1" pivotButton="0" quotePrefix="0" xfId="0"/>
    <xf numFmtId="0" fontId="10" fillId="4" borderId="42" pivotButton="0" quotePrefix="0" xfId="0"/>
    <xf numFmtId="0" fontId="10" fillId="4" borderId="43" pivotButton="0" quotePrefix="0" xfId="0"/>
    <xf numFmtId="0" fontId="10" fillId="4" borderId="42" applyAlignment="1" pivotButton="0" quotePrefix="0" xfId="0">
      <alignment wrapText="1"/>
    </xf>
    <xf numFmtId="0" fontId="10" fillId="4" borderId="43" applyAlignment="1" pivotButton="0" quotePrefix="0" xfId="0">
      <alignment wrapText="1"/>
    </xf>
    <xf numFmtId="0" fontId="10" fillId="4" borderId="42" applyAlignment="1" pivotButton="0" quotePrefix="0" xfId="0">
      <alignment horizontal="left" wrapText="1"/>
    </xf>
    <xf numFmtId="0" fontId="10" fillId="4" borderId="43" applyAlignment="1" pivotButton="0" quotePrefix="0" xfId="0">
      <alignment horizontal="left" wrapText="1"/>
    </xf>
    <xf numFmtId="0" fontId="10" fillId="4" borderId="42" applyAlignment="1" pivotButton="0" quotePrefix="0" xfId="0">
      <alignment horizontal="left" vertical="center" wrapText="1"/>
    </xf>
    <xf numFmtId="0" fontId="10" fillId="4" borderId="43" applyAlignment="1" pivotButton="0" quotePrefix="0" xfId="0">
      <alignment horizontal="left" vertical="center" wrapText="1"/>
    </xf>
    <xf numFmtId="0" fontId="8" fillId="4" borderId="0" pivotButton="0" quotePrefix="0" xfId="0"/>
    <xf numFmtId="0" fontId="8" fillId="4" borderId="40" pivotButton="0" quotePrefix="0" xfId="0"/>
    <xf numFmtId="0" fontId="8" fillId="4" borderId="50" pivotButton="0" quotePrefix="0" xfId="0"/>
    <xf numFmtId="0" fontId="8" fillId="4" borderId="41" pivotButton="0" quotePrefix="0" xfId="0"/>
    <xf numFmtId="0" fontId="8" fillId="4" borderId="40" applyAlignment="1" pivotButton="0" quotePrefix="0" xfId="0">
      <alignment wrapText="1"/>
    </xf>
    <xf numFmtId="0" fontId="8" fillId="4" borderId="50" applyAlignment="1" pivotButton="0" quotePrefix="0" xfId="0">
      <alignment wrapText="1"/>
    </xf>
    <xf numFmtId="0" fontId="8" fillId="4" borderId="41" applyAlignment="1" pivotButton="0" quotePrefix="0" xfId="0">
      <alignment wrapText="1"/>
    </xf>
    <xf numFmtId="0" fontId="8" fillId="4" borderId="40" applyAlignment="1" pivotButton="0" quotePrefix="0" xfId="0">
      <alignment horizontal="left" wrapText="1"/>
    </xf>
    <xf numFmtId="0" fontId="8" fillId="4" borderId="50" applyAlignment="1" pivotButton="0" quotePrefix="0" xfId="0">
      <alignment horizontal="left" wrapText="1"/>
    </xf>
    <xf numFmtId="0" fontId="8" fillId="4" borderId="41" applyAlignment="1" pivotButton="0" quotePrefix="0" xfId="0">
      <alignment horizontal="left" wrapText="1"/>
    </xf>
    <xf numFmtId="0" fontId="8" fillId="4" borderId="40" applyAlignment="1" pivotButton="0" quotePrefix="0" xfId="0">
      <alignment horizontal="left" vertical="center" wrapText="1"/>
    </xf>
    <xf numFmtId="0" fontId="8" fillId="4" borderId="50" applyAlignment="1" pivotButton="0" quotePrefix="0" xfId="0">
      <alignment horizontal="left" vertical="center" wrapText="1"/>
    </xf>
    <xf numFmtId="0" fontId="8" fillId="4" borderId="41" applyAlignment="1" pivotButton="0" quotePrefix="0" xfId="0">
      <alignment horizontal="left" vertical="center" wrapText="1"/>
    </xf>
    <xf numFmtId="0" fontId="8" fillId="4" borderId="1" pivotButton="0" quotePrefix="0" xfId="0"/>
    <xf numFmtId="0" fontId="8" fillId="4" borderId="42" pivotButton="0" quotePrefix="0" xfId="0"/>
    <xf numFmtId="0" fontId="8" fillId="4" borderId="51" pivotButton="0" quotePrefix="0" xfId="0"/>
    <xf numFmtId="0" fontId="8" fillId="4" borderId="43" pivotButton="0" quotePrefix="0" xfId="0"/>
    <xf numFmtId="0" fontId="8" fillId="4" borderId="42" applyAlignment="1" pivotButton="0" quotePrefix="0" xfId="0">
      <alignment wrapText="1"/>
    </xf>
    <xf numFmtId="0" fontId="8" fillId="4" borderId="51" applyAlignment="1" pivotButton="0" quotePrefix="0" xfId="0">
      <alignment wrapText="1"/>
    </xf>
    <xf numFmtId="0" fontId="8" fillId="4" borderId="43" applyAlignment="1" pivotButton="0" quotePrefix="0" xfId="0">
      <alignment wrapText="1"/>
    </xf>
    <xf numFmtId="0" fontId="8" fillId="4" borderId="42" applyAlignment="1" pivotButton="0" quotePrefix="0" xfId="0">
      <alignment horizontal="left" wrapText="1"/>
    </xf>
    <xf numFmtId="0" fontId="8" fillId="4" borderId="51" applyAlignment="1" pivotButton="0" quotePrefix="0" xfId="0">
      <alignment horizontal="left" wrapText="1"/>
    </xf>
    <xf numFmtId="0" fontId="8" fillId="4" borderId="43" applyAlignment="1" pivotButton="0" quotePrefix="0" xfId="0">
      <alignment horizontal="left" wrapText="1"/>
    </xf>
    <xf numFmtId="0" fontId="8" fillId="4" borderId="42" applyAlignment="1" pivotButton="0" quotePrefix="0" xfId="0">
      <alignment horizontal="left" vertical="center" wrapText="1"/>
    </xf>
    <xf numFmtId="0" fontId="8" fillId="4" borderId="51" applyAlignment="1" pivotButton="0" quotePrefix="0" xfId="0">
      <alignment horizontal="left" vertical="center" wrapText="1"/>
    </xf>
    <xf numFmtId="0" fontId="8" fillId="4" borderId="43" applyAlignment="1" pivotButton="0" quotePrefix="0" xfId="0">
      <alignment horizontal="left" vertical="center" wrapText="1"/>
    </xf>
    <xf numFmtId="0" fontId="9" fillId="8" borderId="0" pivotButton="0" quotePrefix="0" xfId="0"/>
    <xf numFmtId="0" fontId="9" fillId="8" borderId="48" pivotButton="0" quotePrefix="0" xfId="0"/>
    <xf numFmtId="0" fontId="9" fillId="8" borderId="48" applyAlignment="1" pivotButton="0" quotePrefix="0" xfId="0">
      <alignment wrapText="1"/>
    </xf>
    <xf numFmtId="0" fontId="9" fillId="8" borderId="48" applyAlignment="1" pivotButton="0" quotePrefix="0" xfId="0">
      <alignment horizontal="center" wrapText="1"/>
    </xf>
    <xf numFmtId="0" fontId="9" fillId="8" borderId="48" applyAlignment="1" pivotButton="0" quotePrefix="0" xfId="0">
      <alignment horizontal="center" vertical="center" wrapText="1"/>
    </xf>
    <xf numFmtId="0" fontId="9" fillId="8" borderId="1" pivotButton="0" quotePrefix="0" xfId="0"/>
    <xf numFmtId="0" fontId="9" fillId="8" borderId="49" pivotButton="0" quotePrefix="0" xfId="0"/>
    <xf numFmtId="0" fontId="9" fillId="8" borderId="49" applyAlignment="1" pivotButton="0" quotePrefix="0" xfId="0">
      <alignment wrapText="1"/>
    </xf>
    <xf numFmtId="0" fontId="9" fillId="8" borderId="49" applyAlignment="1" pivotButton="0" quotePrefix="0" xfId="0">
      <alignment horizontal="center" wrapText="1"/>
    </xf>
    <xf numFmtId="0" fontId="9" fillId="8" borderId="49" applyAlignment="1" pivotButton="0" quotePrefix="0" xfId="0">
      <alignment horizontal="center" vertical="center" wrapText="1"/>
    </xf>
    <xf numFmtId="0" fontId="10" fillId="8" borderId="0" pivotButton="0" quotePrefix="0" xfId="0"/>
    <xf numFmtId="0" fontId="10" fillId="8" borderId="40" pivotButton="0" quotePrefix="0" xfId="0"/>
    <xf numFmtId="0" fontId="10" fillId="8" borderId="41" pivotButton="0" quotePrefix="0" xfId="0"/>
    <xf numFmtId="0" fontId="10" fillId="8" borderId="40" applyAlignment="1" pivotButton="0" quotePrefix="0" xfId="0">
      <alignment wrapText="1"/>
    </xf>
    <xf numFmtId="0" fontId="10" fillId="8" borderId="41" applyAlignment="1" pivotButton="0" quotePrefix="0" xfId="0">
      <alignment wrapText="1"/>
    </xf>
    <xf numFmtId="0" fontId="10" fillId="8" borderId="40" applyAlignment="1" pivotButton="0" quotePrefix="0" xfId="0">
      <alignment horizontal="left" wrapText="1"/>
    </xf>
    <xf numFmtId="0" fontId="10" fillId="8" borderId="41" applyAlignment="1" pivotButton="0" quotePrefix="0" xfId="0">
      <alignment horizontal="left" wrapText="1"/>
    </xf>
    <xf numFmtId="0" fontId="10" fillId="8" borderId="40" applyAlignment="1" pivotButton="0" quotePrefix="0" xfId="0">
      <alignment horizontal="left" vertical="center" wrapText="1"/>
    </xf>
    <xf numFmtId="0" fontId="10" fillId="8" borderId="41" applyAlignment="1" pivotButton="0" quotePrefix="0" xfId="0">
      <alignment horizontal="left" vertical="center" wrapText="1"/>
    </xf>
    <xf numFmtId="0" fontId="10" fillId="8" borderId="1" pivotButton="0" quotePrefix="0" xfId="0"/>
    <xf numFmtId="0" fontId="10" fillId="8" borderId="42" pivotButton="0" quotePrefix="0" xfId="0"/>
    <xf numFmtId="0" fontId="10" fillId="8" borderId="43" pivotButton="0" quotePrefix="0" xfId="0"/>
    <xf numFmtId="0" fontId="10" fillId="8" borderId="42" applyAlignment="1" pivotButton="0" quotePrefix="0" xfId="0">
      <alignment wrapText="1"/>
    </xf>
    <xf numFmtId="0" fontId="10" fillId="8" borderId="43" applyAlignment="1" pivotButton="0" quotePrefix="0" xfId="0">
      <alignment wrapText="1"/>
    </xf>
    <xf numFmtId="0" fontId="10" fillId="8" borderId="42" applyAlignment="1" pivotButton="0" quotePrefix="0" xfId="0">
      <alignment horizontal="left" wrapText="1"/>
    </xf>
    <xf numFmtId="0" fontId="10" fillId="8" borderId="43" applyAlignment="1" pivotButton="0" quotePrefix="0" xfId="0">
      <alignment horizontal="left" wrapText="1"/>
    </xf>
    <xf numFmtId="0" fontId="10" fillId="8" borderId="42" applyAlignment="1" pivotButton="0" quotePrefix="0" xfId="0">
      <alignment horizontal="left" vertical="center" wrapText="1"/>
    </xf>
    <xf numFmtId="0" fontId="10" fillId="8" borderId="43" applyAlignment="1" pivotButton="0" quotePrefix="0" xfId="0">
      <alignment horizontal="left" vertical="center" wrapText="1"/>
    </xf>
    <xf numFmtId="0" fontId="8" fillId="8" borderId="50" pivotButton="0" quotePrefix="0" xfId="0"/>
    <xf numFmtId="0" fontId="8" fillId="8" borderId="50" applyAlignment="1" pivotButton="0" quotePrefix="0" xfId="0">
      <alignment wrapText="1"/>
    </xf>
    <xf numFmtId="0" fontId="8" fillId="8" borderId="50" applyAlignment="1" pivotButton="0" quotePrefix="0" xfId="0">
      <alignment horizontal="left" wrapText="1"/>
    </xf>
    <xf numFmtId="0" fontId="8" fillId="8" borderId="50" applyAlignment="1" pivotButton="0" quotePrefix="0" xfId="0">
      <alignment horizontal="left" vertical="center" wrapText="1"/>
    </xf>
    <xf numFmtId="0" fontId="8" fillId="8" borderId="51" pivotButton="0" quotePrefix="0" xfId="0"/>
    <xf numFmtId="0" fontId="8" fillId="8" borderId="51" applyAlignment="1" pivotButton="0" quotePrefix="0" xfId="0">
      <alignment wrapText="1"/>
    </xf>
    <xf numFmtId="0" fontId="8" fillId="8" borderId="51" applyAlignment="1" pivotButton="0" quotePrefix="0" xfId="0">
      <alignment horizontal="left" wrapText="1"/>
    </xf>
    <xf numFmtId="0" fontId="8" fillId="8" borderId="51" applyAlignment="1" pivotButton="0" quotePrefix="0" xfId="0">
      <alignment horizontal="left" vertical="center" wrapText="1"/>
    </xf>
    <xf numFmtId="0" fontId="0" fillId="7" borderId="8" pivotButton="0" quotePrefix="0" xfId="0"/>
    <xf numFmtId="0" fontId="0" fillId="7" borderId="10" pivotButton="0" quotePrefix="0" xfId="0"/>
    <xf numFmtId="0" fontId="0" fillId="7" borderId="13" pivotButton="0" quotePrefix="0" xfId="0"/>
    <xf numFmtId="0" fontId="0" fillId="7" borderId="15" pivotButton="0" quotePrefix="0" xfId="0"/>
    <xf numFmtId="0" fontId="0" fillId="7" borderId="8" applyAlignment="1" pivotButton="0" quotePrefix="0" xfId="0">
      <alignment wrapText="1"/>
    </xf>
    <xf numFmtId="0" fontId="0" fillId="7" borderId="10" applyAlignment="1" pivotButton="0" quotePrefix="0" xfId="0">
      <alignment wrapText="1"/>
    </xf>
    <xf numFmtId="0" fontId="0" fillId="7" borderId="13" applyAlignment="1" pivotButton="0" quotePrefix="0" xfId="0">
      <alignment wrapText="1"/>
    </xf>
    <xf numFmtId="0" fontId="0" fillId="7" borderId="15" applyAlignment="1" pivotButton="0" quotePrefix="0" xfId="0">
      <alignment wrapText="1"/>
    </xf>
    <xf numFmtId="0" fontId="0" fillId="7" borderId="8" applyAlignment="1" pivotButton="0" quotePrefix="0" xfId="0">
      <alignment horizontal="left" wrapText="1"/>
    </xf>
    <xf numFmtId="0" fontId="0" fillId="7" borderId="10" applyAlignment="1" pivotButton="0" quotePrefix="0" xfId="0">
      <alignment horizontal="left" wrapText="1"/>
    </xf>
    <xf numFmtId="0" fontId="0" fillId="7" borderId="13" applyAlignment="1" pivotButton="0" quotePrefix="0" xfId="0">
      <alignment horizontal="left" wrapText="1"/>
    </xf>
    <xf numFmtId="0" fontId="0" fillId="7" borderId="15" applyAlignment="1" pivotButton="0" quotePrefix="0" xfId="0">
      <alignment horizontal="left" wrapText="1"/>
    </xf>
    <xf numFmtId="0" fontId="0" fillId="7" borderId="8" applyAlignment="1" pivotButton="0" quotePrefix="0" xfId="0">
      <alignment horizontal="left" vertical="center" wrapText="1"/>
    </xf>
    <xf numFmtId="0" fontId="0" fillId="7" borderId="10" applyAlignment="1" pivotButton="0" quotePrefix="0" xfId="0">
      <alignment horizontal="left" vertical="center" wrapText="1"/>
    </xf>
    <xf numFmtId="0" fontId="0" fillId="7" borderId="13" applyAlignment="1" pivotButton="0" quotePrefix="0" xfId="0">
      <alignment horizontal="left" vertical="center" wrapText="1"/>
    </xf>
    <xf numFmtId="0" fontId="0" fillId="7" borderId="15" applyAlignment="1" pivotButton="0" quotePrefix="0" xfId="0">
      <alignment horizontal="left" vertical="center" wrapText="1"/>
    </xf>
    <xf numFmtId="0" fontId="0" fillId="7" borderId="16" pivotButton="0" quotePrefix="0" xfId="0"/>
    <xf numFmtId="0" fontId="0" fillId="7" borderId="18" pivotButton="0" quotePrefix="0" xfId="0"/>
    <xf numFmtId="0" fontId="0" fillId="7" borderId="21" pivotButton="0" quotePrefix="0" xfId="0"/>
    <xf numFmtId="0" fontId="0" fillId="7" borderId="23" pivotButton="0" quotePrefix="0" xfId="0"/>
    <xf numFmtId="0" fontId="0" fillId="7" borderId="16" applyAlignment="1" pivotButton="0" quotePrefix="0" xfId="0">
      <alignment wrapText="1"/>
    </xf>
    <xf numFmtId="0" fontId="0" fillId="7" borderId="18" applyAlignment="1" pivotButton="0" quotePrefix="0" xfId="0">
      <alignment wrapText="1"/>
    </xf>
    <xf numFmtId="0" fontId="0" fillId="7" borderId="21" applyAlignment="1" pivotButton="0" quotePrefix="0" xfId="0">
      <alignment wrapText="1"/>
    </xf>
    <xf numFmtId="0" fontId="0" fillId="7" borderId="23" applyAlignment="1" pivotButton="0" quotePrefix="0" xfId="0">
      <alignment wrapText="1"/>
    </xf>
    <xf numFmtId="0" fontId="0" fillId="7" borderId="16" applyAlignment="1" pivotButton="0" quotePrefix="0" xfId="0">
      <alignment horizontal="left" wrapText="1"/>
    </xf>
    <xf numFmtId="0" fontId="0" fillId="7" borderId="18" applyAlignment="1" pivotButton="0" quotePrefix="0" xfId="0">
      <alignment horizontal="left" wrapText="1"/>
    </xf>
    <xf numFmtId="0" fontId="0" fillId="7" borderId="21" applyAlignment="1" pivotButton="0" quotePrefix="0" xfId="0">
      <alignment horizontal="left" wrapText="1"/>
    </xf>
    <xf numFmtId="0" fontId="0" fillId="7" borderId="23" applyAlignment="1" pivotButton="0" quotePrefix="0" xfId="0">
      <alignment horizontal="left" wrapText="1"/>
    </xf>
    <xf numFmtId="0" fontId="0" fillId="7" borderId="16" applyAlignment="1" pivotButton="0" quotePrefix="0" xfId="0">
      <alignment horizontal="left" vertical="center" wrapText="1"/>
    </xf>
    <xf numFmtId="0" fontId="0" fillId="7" borderId="18" applyAlignment="1" pivotButton="0" quotePrefix="0" xfId="0">
      <alignment horizontal="left" vertical="center" wrapText="1"/>
    </xf>
    <xf numFmtId="0" fontId="0" fillId="7" borderId="21" applyAlignment="1" pivotButton="0" quotePrefix="0" xfId="0">
      <alignment horizontal="left" vertical="center" wrapText="1"/>
    </xf>
    <xf numFmtId="0" fontId="0" fillId="7" borderId="23" applyAlignment="1" pivotButton="0" quotePrefix="0" xfId="0">
      <alignment horizontal="left" vertical="center" wrapText="1"/>
    </xf>
    <xf numFmtId="0" fontId="0" fillId="4" borderId="8" pivotButton="0" quotePrefix="0" xfId="0"/>
    <xf numFmtId="0" fontId="0" fillId="4" borderId="10" pivotButton="0" quotePrefix="0" xfId="0"/>
    <xf numFmtId="0" fontId="0" fillId="4" borderId="13" pivotButton="0" quotePrefix="0" xfId="0"/>
    <xf numFmtId="0" fontId="0" fillId="4" borderId="15" pivotButton="0" quotePrefix="0" xfId="0"/>
    <xf numFmtId="0" fontId="0" fillId="4" borderId="8" applyAlignment="1" pivotButton="0" quotePrefix="0" xfId="0">
      <alignment wrapText="1"/>
    </xf>
    <xf numFmtId="0" fontId="0" fillId="4" borderId="10" applyAlignment="1" pivotButton="0" quotePrefix="0" xfId="0">
      <alignment wrapText="1"/>
    </xf>
    <xf numFmtId="0" fontId="0" fillId="4" borderId="13" applyAlignment="1" pivotButton="0" quotePrefix="0" xfId="0">
      <alignment wrapText="1"/>
    </xf>
    <xf numFmtId="0" fontId="0" fillId="4" borderId="15" applyAlignment="1" pivotButton="0" quotePrefix="0" xfId="0">
      <alignment wrapText="1"/>
    </xf>
    <xf numFmtId="0" fontId="0" fillId="4" borderId="8" applyAlignment="1" pivotButton="0" quotePrefix="0" xfId="0">
      <alignment horizontal="left" wrapText="1"/>
    </xf>
    <xf numFmtId="0" fontId="0" fillId="4" borderId="10" applyAlignment="1" pivotButton="0" quotePrefix="0" xfId="0">
      <alignment horizontal="left" wrapText="1"/>
    </xf>
    <xf numFmtId="0" fontId="0" fillId="4" borderId="13" applyAlignment="1" pivotButton="0" quotePrefix="0" xfId="0">
      <alignment horizontal="left" wrapText="1"/>
    </xf>
    <xf numFmtId="0" fontId="0" fillId="4" borderId="15" applyAlignment="1" pivotButton="0" quotePrefix="0" xfId="0">
      <alignment horizontal="left" wrapText="1"/>
    </xf>
    <xf numFmtId="0" fontId="0" fillId="4" borderId="8" applyAlignment="1" pivotButton="0" quotePrefix="0" xfId="0">
      <alignment horizontal="left" vertical="center" wrapText="1"/>
    </xf>
    <xf numFmtId="0" fontId="0" fillId="4" borderId="10" applyAlignment="1" pivotButton="0" quotePrefix="0" xfId="0">
      <alignment horizontal="left" vertical="center" wrapText="1"/>
    </xf>
    <xf numFmtId="0" fontId="0" fillId="4" borderId="13" applyAlignment="1" pivotButton="0" quotePrefix="0" xfId="0">
      <alignment horizontal="left" vertical="center" wrapText="1"/>
    </xf>
    <xf numFmtId="0" fontId="0" fillId="4" borderId="15" applyAlignment="1" pivotButton="0" quotePrefix="0" xfId="0">
      <alignment horizontal="left" vertical="center" wrapText="1"/>
    </xf>
    <xf numFmtId="0" fontId="0" fillId="4" borderId="16" pivotButton="0" quotePrefix="0" xfId="0"/>
    <xf numFmtId="0" fontId="0" fillId="4" borderId="18" pivotButton="0" quotePrefix="0" xfId="0"/>
    <xf numFmtId="0" fontId="0" fillId="4" borderId="21" pivotButton="0" quotePrefix="0" xfId="0"/>
    <xf numFmtId="0" fontId="0" fillId="4" borderId="23" pivotButton="0" quotePrefix="0" xfId="0"/>
    <xf numFmtId="0" fontId="0" fillId="4" borderId="16" applyAlignment="1" pivotButton="0" quotePrefix="0" xfId="0">
      <alignment wrapText="1"/>
    </xf>
    <xf numFmtId="0" fontId="0" fillId="4" borderId="18" applyAlignment="1" pivotButton="0" quotePrefix="0" xfId="0">
      <alignment wrapText="1"/>
    </xf>
    <xf numFmtId="0" fontId="0" fillId="4" borderId="21" applyAlignment="1" pivotButton="0" quotePrefix="0" xfId="0">
      <alignment wrapText="1"/>
    </xf>
    <xf numFmtId="0" fontId="0" fillId="4" borderId="23" applyAlignment="1" pivotButton="0" quotePrefix="0" xfId="0">
      <alignment wrapText="1"/>
    </xf>
    <xf numFmtId="0" fontId="0" fillId="4" borderId="16" applyAlignment="1" pivotButton="0" quotePrefix="0" xfId="0">
      <alignment horizontal="left" wrapText="1"/>
    </xf>
    <xf numFmtId="0" fontId="0" fillId="4" borderId="18" applyAlignment="1" pivotButton="0" quotePrefix="0" xfId="0">
      <alignment horizontal="left" wrapText="1"/>
    </xf>
    <xf numFmtId="0" fontId="0" fillId="4" borderId="21" applyAlignment="1" pivotButton="0" quotePrefix="0" xfId="0">
      <alignment horizontal="left" wrapText="1"/>
    </xf>
    <xf numFmtId="0" fontId="0" fillId="4" borderId="23" applyAlignment="1" pivotButton="0" quotePrefix="0" xfId="0">
      <alignment horizontal="left" wrapText="1"/>
    </xf>
    <xf numFmtId="0" fontId="0" fillId="4" borderId="16" applyAlignment="1" pivotButton="0" quotePrefix="0" xfId="0">
      <alignment horizontal="left" vertical="center" wrapText="1"/>
    </xf>
    <xf numFmtId="0" fontId="0" fillId="4" borderId="18" applyAlignment="1" pivotButton="0" quotePrefix="0" xfId="0">
      <alignment horizontal="left" vertical="center" wrapText="1"/>
    </xf>
    <xf numFmtId="0" fontId="0" fillId="4" borderId="21" applyAlignment="1" pivotButton="0" quotePrefix="0" xfId="0">
      <alignment horizontal="left" vertical="center" wrapText="1"/>
    </xf>
    <xf numFmtId="0" fontId="0" fillId="4" borderId="23" applyAlignment="1" pivotButton="0" quotePrefix="0" xfId="0">
      <alignment horizontal="left" vertical="center" wrapText="1"/>
    </xf>
    <xf numFmtId="0" fontId="0" fillId="9" borderId="0" pivotButton="0" quotePrefix="0" xfId="0"/>
    <xf numFmtId="0" fontId="0" fillId="9" borderId="8" pivotButton="0" quotePrefix="0" xfId="0"/>
    <xf numFmtId="0" fontId="0" fillId="9" borderId="10" pivotButton="0" quotePrefix="0" xfId="0"/>
    <xf numFmtId="0" fontId="0" fillId="9" borderId="13" pivotButton="0" quotePrefix="0" xfId="0"/>
    <xf numFmtId="0" fontId="0" fillId="9" borderId="15" pivotButton="0" quotePrefix="0" xfId="0"/>
    <xf numFmtId="0" fontId="0" fillId="9" borderId="8" applyAlignment="1" pivotButton="0" quotePrefix="0" xfId="0">
      <alignment wrapText="1"/>
    </xf>
    <xf numFmtId="0" fontId="0" fillId="9" borderId="10" applyAlignment="1" pivotButton="0" quotePrefix="0" xfId="0">
      <alignment wrapText="1"/>
    </xf>
    <xf numFmtId="0" fontId="0" fillId="9" borderId="13" applyAlignment="1" pivotButton="0" quotePrefix="0" xfId="0">
      <alignment wrapText="1"/>
    </xf>
    <xf numFmtId="0" fontId="0" fillId="9" borderId="15" applyAlignment="1" pivotButton="0" quotePrefix="0" xfId="0">
      <alignment wrapText="1"/>
    </xf>
    <xf numFmtId="0" fontId="0" fillId="9" borderId="8" applyAlignment="1" pivotButton="0" quotePrefix="0" xfId="0">
      <alignment horizontal="left" wrapText="1"/>
    </xf>
    <xf numFmtId="0" fontId="0" fillId="9" borderId="10" applyAlignment="1" pivotButton="0" quotePrefix="0" xfId="0">
      <alignment horizontal="left" wrapText="1"/>
    </xf>
    <xf numFmtId="0" fontId="0" fillId="9" borderId="13" applyAlignment="1" pivotButton="0" quotePrefix="0" xfId="0">
      <alignment horizontal="left" wrapText="1"/>
    </xf>
    <xf numFmtId="0" fontId="0" fillId="9" borderId="15" applyAlignment="1" pivotButton="0" quotePrefix="0" xfId="0">
      <alignment horizontal="left" wrapText="1"/>
    </xf>
    <xf numFmtId="0" fontId="0" fillId="9" borderId="8" applyAlignment="1" pivotButton="0" quotePrefix="0" xfId="0">
      <alignment horizontal="left" vertical="center" wrapText="1"/>
    </xf>
    <xf numFmtId="0" fontId="0" fillId="9" borderId="10" applyAlignment="1" pivotButton="0" quotePrefix="0" xfId="0">
      <alignment horizontal="left" vertical="center" wrapText="1"/>
    </xf>
    <xf numFmtId="0" fontId="0" fillId="9" borderId="13" applyAlignment="1" pivotButton="0" quotePrefix="0" xfId="0">
      <alignment horizontal="left" vertical="center" wrapText="1"/>
    </xf>
    <xf numFmtId="0" fontId="0" fillId="9" borderId="15" applyAlignment="1" pivotButton="0" quotePrefix="0" xfId="0">
      <alignment horizontal="left" vertical="center" wrapText="1"/>
    </xf>
    <xf numFmtId="0" fontId="0" fillId="9" borderId="1" pivotButton="0" quotePrefix="0" xfId="0"/>
    <xf numFmtId="0" fontId="0" fillId="9" borderId="16" pivotButton="0" quotePrefix="0" xfId="0"/>
    <xf numFmtId="0" fontId="0" fillId="9" borderId="18" pivotButton="0" quotePrefix="0" xfId="0"/>
    <xf numFmtId="0" fontId="0" fillId="9" borderId="21" pivotButton="0" quotePrefix="0" xfId="0"/>
    <xf numFmtId="0" fontId="0" fillId="9" borderId="23" pivotButton="0" quotePrefix="0" xfId="0"/>
    <xf numFmtId="0" fontId="0" fillId="9" borderId="16" applyAlignment="1" pivotButton="0" quotePrefix="0" xfId="0">
      <alignment wrapText="1"/>
    </xf>
    <xf numFmtId="0" fontId="0" fillId="9" borderId="18" applyAlignment="1" pivotButton="0" quotePrefix="0" xfId="0">
      <alignment wrapText="1"/>
    </xf>
    <xf numFmtId="0" fontId="0" fillId="9" borderId="21" applyAlignment="1" pivotButton="0" quotePrefix="0" xfId="0">
      <alignment wrapText="1"/>
    </xf>
    <xf numFmtId="0" fontId="0" fillId="9" borderId="23" applyAlignment="1" pivotButton="0" quotePrefix="0" xfId="0">
      <alignment wrapText="1"/>
    </xf>
    <xf numFmtId="0" fontId="0" fillId="9" borderId="16" applyAlignment="1" pivotButton="0" quotePrefix="0" xfId="0">
      <alignment horizontal="left" wrapText="1"/>
    </xf>
    <xf numFmtId="0" fontId="0" fillId="9" borderId="18" applyAlignment="1" pivotButton="0" quotePrefix="0" xfId="0">
      <alignment horizontal="left" wrapText="1"/>
    </xf>
    <xf numFmtId="0" fontId="0" fillId="9" borderId="21" applyAlignment="1" pivotButton="0" quotePrefix="0" xfId="0">
      <alignment horizontal="left" wrapText="1"/>
    </xf>
    <xf numFmtId="0" fontId="0" fillId="9" borderId="23" applyAlignment="1" pivotButton="0" quotePrefix="0" xfId="0">
      <alignment horizontal="left" wrapText="1"/>
    </xf>
    <xf numFmtId="0" fontId="0" fillId="9" borderId="16" applyAlignment="1" pivotButton="0" quotePrefix="0" xfId="0">
      <alignment horizontal="left" vertical="center" wrapText="1"/>
    </xf>
    <xf numFmtId="0" fontId="0" fillId="9" borderId="18" applyAlignment="1" pivotButton="0" quotePrefix="0" xfId="0">
      <alignment horizontal="left" vertical="center" wrapText="1"/>
    </xf>
    <xf numFmtId="0" fontId="0" fillId="9" borderId="21" applyAlignment="1" pivotButton="0" quotePrefix="0" xfId="0">
      <alignment horizontal="left" vertical="center" wrapText="1"/>
    </xf>
    <xf numFmtId="0" fontId="0" fillId="9" borderId="23" applyAlignment="1" pivotButton="0" quotePrefix="0" xfId="0">
      <alignment horizontal="left" vertical="center" wrapText="1"/>
    </xf>
    <xf numFmtId="0" fontId="0" fillId="4" borderId="11" pivotButton="0" quotePrefix="0" xfId="0"/>
    <xf numFmtId="0" fontId="0" fillId="4" borderId="12" pivotButton="0" quotePrefix="0" xfId="0"/>
    <xf numFmtId="0" fontId="0" fillId="4" borderId="11" applyAlignment="1" pivotButton="0" quotePrefix="0" xfId="0">
      <alignment wrapText="1"/>
    </xf>
    <xf numFmtId="0" fontId="0" fillId="4" borderId="12" applyAlignment="1" pivotButton="0" quotePrefix="0" xfId="0">
      <alignment wrapText="1"/>
    </xf>
    <xf numFmtId="0" fontId="0" fillId="4" borderId="11" applyAlignment="1" pivotButton="0" quotePrefix="0" xfId="0">
      <alignment horizontal="left" wrapText="1"/>
    </xf>
    <xf numFmtId="0" fontId="0" fillId="4" borderId="12" applyAlignment="1" pivotButton="0" quotePrefix="0" xfId="0">
      <alignment horizontal="left" wrapText="1"/>
    </xf>
    <xf numFmtId="0" fontId="0" fillId="4" borderId="11" applyAlignment="1" pivotButton="0" quotePrefix="0" xfId="0">
      <alignment horizontal="left" vertical="center" wrapText="1"/>
    </xf>
    <xf numFmtId="0" fontId="0" fillId="4" borderId="12" applyAlignment="1" pivotButton="0" quotePrefix="0" xfId="0">
      <alignment horizontal="left" vertical="center" wrapText="1"/>
    </xf>
    <xf numFmtId="0" fontId="0" fillId="4" borderId="19" pivotButton="0" quotePrefix="0" xfId="0"/>
    <xf numFmtId="0" fontId="0" fillId="4" borderId="20" pivotButton="0" quotePrefix="0" xfId="0"/>
    <xf numFmtId="0" fontId="0" fillId="4" borderId="19" applyAlignment="1" pivotButton="0" quotePrefix="0" xfId="0">
      <alignment wrapText="1"/>
    </xf>
    <xf numFmtId="0" fontId="0" fillId="4" borderId="20" applyAlignment="1" pivotButton="0" quotePrefix="0" xfId="0">
      <alignment wrapText="1"/>
    </xf>
    <xf numFmtId="0" fontId="0" fillId="4" borderId="19" applyAlignment="1" pivotButton="0" quotePrefix="0" xfId="0">
      <alignment horizontal="left" wrapText="1"/>
    </xf>
    <xf numFmtId="0" fontId="0" fillId="4" borderId="20" applyAlignment="1" pivotButton="0" quotePrefix="0" xfId="0">
      <alignment horizontal="left" wrapText="1"/>
    </xf>
    <xf numFmtId="0" fontId="0" fillId="4" borderId="19" applyAlignment="1" pivotButton="0" quotePrefix="0" xfId="0">
      <alignment horizontal="left" vertical="center" wrapText="1"/>
    </xf>
    <xf numFmtId="0" fontId="0" fillId="4" borderId="20" applyAlignment="1" pivotButton="0" quotePrefix="0" xfId="0">
      <alignment horizontal="left" vertical="center" wrapText="1"/>
    </xf>
    <xf numFmtId="0" fontId="11" fillId="7" borderId="0" pivotButton="0" quotePrefix="0" xfId="0"/>
    <xf numFmtId="0" fontId="11" fillId="7" borderId="28" pivotButton="0" quotePrefix="0" xfId="0"/>
    <xf numFmtId="0" fontId="11" fillId="7" borderId="52" pivotButton="0" quotePrefix="0" xfId="0"/>
    <xf numFmtId="0" fontId="11" fillId="7" borderId="29" pivotButton="0" quotePrefix="0" xfId="0"/>
    <xf numFmtId="0" fontId="11" fillId="7" borderId="30" pivotButton="0" quotePrefix="0" xfId="0"/>
    <xf numFmtId="0" fontId="11" fillId="7" borderId="31" pivotButton="0" quotePrefix="0" xfId="0"/>
    <xf numFmtId="0" fontId="11" fillId="7" borderId="32" pivotButton="0" quotePrefix="0" xfId="0"/>
    <xf numFmtId="0" fontId="11" fillId="7" borderId="53" pivotButton="0" quotePrefix="0" xfId="0"/>
    <xf numFmtId="0" fontId="11" fillId="7" borderId="33" pivotButton="0" quotePrefix="0" xfId="0"/>
    <xf numFmtId="0" fontId="11" fillId="7" borderId="28" applyAlignment="1" pivotButton="0" quotePrefix="0" xfId="0">
      <alignment wrapText="1"/>
    </xf>
    <xf numFmtId="0" fontId="11" fillId="7" borderId="52" applyAlignment="1" pivotButton="0" quotePrefix="0" xfId="0">
      <alignment wrapText="1"/>
    </xf>
    <xf numFmtId="0" fontId="11" fillId="7" borderId="29" applyAlignment="1" pivotButton="0" quotePrefix="0" xfId="0">
      <alignment wrapText="1"/>
    </xf>
    <xf numFmtId="0" fontId="11" fillId="7" borderId="30" applyAlignment="1" pivotButton="0" quotePrefix="0" xfId="0">
      <alignment wrapText="1"/>
    </xf>
    <xf numFmtId="0" fontId="11" fillId="7" borderId="0" applyAlignment="1" pivotButton="0" quotePrefix="0" xfId="0">
      <alignment wrapText="1"/>
    </xf>
    <xf numFmtId="0" fontId="11" fillId="7" borderId="31" applyAlignment="1" pivotButton="0" quotePrefix="0" xfId="0">
      <alignment wrapText="1"/>
    </xf>
    <xf numFmtId="0" fontId="11" fillId="7" borderId="32" applyAlignment="1" pivotButton="0" quotePrefix="0" xfId="0">
      <alignment wrapText="1"/>
    </xf>
    <xf numFmtId="0" fontId="11" fillId="7" borderId="53" applyAlignment="1" pivotButton="0" quotePrefix="0" xfId="0">
      <alignment wrapText="1"/>
    </xf>
    <xf numFmtId="0" fontId="11" fillId="7" borderId="33" applyAlignment="1" pivotButton="0" quotePrefix="0" xfId="0">
      <alignment wrapText="1"/>
    </xf>
    <xf numFmtId="0" fontId="11" fillId="7" borderId="28" applyAlignment="1" pivotButton="0" quotePrefix="0" xfId="0">
      <alignment horizontal="left" wrapText="1"/>
    </xf>
    <xf numFmtId="0" fontId="11" fillId="7" borderId="52" applyAlignment="1" pivotButton="0" quotePrefix="0" xfId="0">
      <alignment horizontal="left" wrapText="1"/>
    </xf>
    <xf numFmtId="0" fontId="11" fillId="7" borderId="29" applyAlignment="1" pivotButton="0" quotePrefix="0" xfId="0">
      <alignment horizontal="left" wrapText="1"/>
    </xf>
    <xf numFmtId="0" fontId="11" fillId="7" borderId="30" applyAlignment="1" pivotButton="0" quotePrefix="0" xfId="0">
      <alignment horizontal="left" wrapText="1"/>
    </xf>
    <xf numFmtId="0" fontId="11" fillId="7" borderId="0" applyAlignment="1" pivotButton="0" quotePrefix="0" xfId="0">
      <alignment horizontal="left" wrapText="1"/>
    </xf>
    <xf numFmtId="0" fontId="11" fillId="7" borderId="31" applyAlignment="1" pivotButton="0" quotePrefix="0" xfId="0">
      <alignment horizontal="left" wrapText="1"/>
    </xf>
    <xf numFmtId="0" fontId="11" fillId="7" borderId="32" applyAlignment="1" pivotButton="0" quotePrefix="0" xfId="0">
      <alignment horizontal="left" wrapText="1"/>
    </xf>
    <xf numFmtId="0" fontId="11" fillId="7" borderId="53" applyAlignment="1" pivotButton="0" quotePrefix="0" xfId="0">
      <alignment horizontal="left" wrapText="1"/>
    </xf>
    <xf numFmtId="0" fontId="11" fillId="7" borderId="33" applyAlignment="1" pivotButton="0" quotePrefix="0" xfId="0">
      <alignment horizontal="left" wrapText="1"/>
    </xf>
    <xf numFmtId="0" fontId="11" fillId="7" borderId="28" applyAlignment="1" pivotButton="0" quotePrefix="0" xfId="0">
      <alignment horizontal="left" vertical="center" wrapText="1"/>
    </xf>
    <xf numFmtId="0" fontId="11" fillId="7" borderId="52" applyAlignment="1" pivotButton="0" quotePrefix="0" xfId="0">
      <alignment horizontal="left" vertical="center" wrapText="1"/>
    </xf>
    <xf numFmtId="0" fontId="11" fillId="7" borderId="29" applyAlignment="1" pivotButton="0" quotePrefix="0" xfId="0">
      <alignment horizontal="left" vertical="center" wrapText="1"/>
    </xf>
    <xf numFmtId="0" fontId="11" fillId="7" borderId="30" applyAlignment="1" pivotButton="0" quotePrefix="0" xfId="0">
      <alignment horizontal="left" vertical="center" wrapText="1"/>
    </xf>
    <xf numFmtId="0" fontId="11" fillId="7" borderId="0" applyAlignment="1" pivotButton="0" quotePrefix="0" xfId="0">
      <alignment horizontal="left" vertical="center" wrapText="1"/>
    </xf>
    <xf numFmtId="0" fontId="11" fillId="7" borderId="31" applyAlignment="1" pivotButton="0" quotePrefix="0" xfId="0">
      <alignment horizontal="left" vertical="center" wrapText="1"/>
    </xf>
    <xf numFmtId="0" fontId="11" fillId="7" borderId="32" applyAlignment="1" pivotButton="0" quotePrefix="0" xfId="0">
      <alignment horizontal="left" vertical="center" wrapText="1"/>
    </xf>
    <xf numFmtId="0" fontId="11" fillId="7" borderId="53" applyAlignment="1" pivotButton="0" quotePrefix="0" xfId="0">
      <alignment horizontal="left" vertical="center" wrapText="1"/>
    </xf>
    <xf numFmtId="0" fontId="11" fillId="7" borderId="33" applyAlignment="1" pivotButton="0" quotePrefix="0" xfId="0">
      <alignment horizontal="left" vertical="center" wrapText="1"/>
    </xf>
    <xf numFmtId="0" fontId="11" fillId="7" borderId="1" pivotButton="0" quotePrefix="0" xfId="0"/>
    <xf numFmtId="0" fontId="11" fillId="7" borderId="34" pivotButton="0" quotePrefix="0" xfId="0"/>
    <xf numFmtId="0" fontId="11" fillId="7" borderId="54" pivotButton="0" quotePrefix="0" xfId="0"/>
    <xf numFmtId="0" fontId="11" fillId="7" borderId="35" pivotButton="0" quotePrefix="0" xfId="0"/>
    <xf numFmtId="0" fontId="11" fillId="7" borderId="36" pivotButton="0" quotePrefix="0" xfId="0"/>
    <xf numFmtId="0" fontId="11" fillId="7" borderId="37" pivotButton="0" quotePrefix="0" xfId="0"/>
    <xf numFmtId="0" fontId="11" fillId="7" borderId="38" pivotButton="0" quotePrefix="0" xfId="0"/>
    <xf numFmtId="0" fontId="11" fillId="7" borderId="55" pivotButton="0" quotePrefix="0" xfId="0"/>
    <xf numFmtId="0" fontId="11" fillId="7" borderId="39" pivotButton="0" quotePrefix="0" xfId="0"/>
    <xf numFmtId="0" fontId="11" fillId="7" borderId="34" applyAlignment="1" pivotButton="0" quotePrefix="0" xfId="0">
      <alignment wrapText="1"/>
    </xf>
    <xf numFmtId="0" fontId="11" fillId="7" borderId="54" applyAlignment="1" pivotButton="0" quotePrefix="0" xfId="0">
      <alignment wrapText="1"/>
    </xf>
    <xf numFmtId="0" fontId="11" fillId="7" borderId="35" applyAlignment="1" pivotButton="0" quotePrefix="0" xfId="0">
      <alignment wrapText="1"/>
    </xf>
    <xf numFmtId="0" fontId="11" fillId="7" borderId="36" applyAlignment="1" pivotButton="0" quotePrefix="0" xfId="0">
      <alignment wrapText="1"/>
    </xf>
    <xf numFmtId="0" fontId="11" fillId="7" borderId="1" applyAlignment="1" pivotButton="0" quotePrefix="0" xfId="0">
      <alignment wrapText="1"/>
    </xf>
    <xf numFmtId="0" fontId="11" fillId="7" borderId="37" applyAlignment="1" pivotButton="0" quotePrefix="0" xfId="0">
      <alignment wrapText="1"/>
    </xf>
    <xf numFmtId="0" fontId="11" fillId="7" borderId="38" applyAlignment="1" pivotButton="0" quotePrefix="0" xfId="0">
      <alignment wrapText="1"/>
    </xf>
    <xf numFmtId="0" fontId="11" fillId="7" borderId="55" applyAlignment="1" pivotButton="0" quotePrefix="0" xfId="0">
      <alignment wrapText="1"/>
    </xf>
    <xf numFmtId="0" fontId="11" fillId="7" borderId="39" applyAlignment="1" pivotButton="0" quotePrefix="0" xfId="0">
      <alignment wrapText="1"/>
    </xf>
    <xf numFmtId="0" fontId="11" fillId="7" borderId="34" applyAlignment="1" pivotButton="0" quotePrefix="0" xfId="0">
      <alignment horizontal="left" wrapText="1"/>
    </xf>
    <xf numFmtId="0" fontId="11" fillId="7" borderId="54" applyAlignment="1" pivotButton="0" quotePrefix="0" xfId="0">
      <alignment horizontal="left" wrapText="1"/>
    </xf>
    <xf numFmtId="0" fontId="11" fillId="7" borderId="35" applyAlignment="1" pivotButton="0" quotePrefix="0" xfId="0">
      <alignment horizontal="left" wrapText="1"/>
    </xf>
    <xf numFmtId="0" fontId="11" fillId="7" borderId="36" applyAlignment="1" pivotButton="0" quotePrefix="0" xfId="0">
      <alignment horizontal="left" wrapText="1"/>
    </xf>
    <xf numFmtId="0" fontId="11" fillId="7" borderId="1" applyAlignment="1" pivotButton="0" quotePrefix="0" xfId="0">
      <alignment horizontal="left" wrapText="1"/>
    </xf>
    <xf numFmtId="0" fontId="11" fillId="7" borderId="37" applyAlignment="1" pivotButton="0" quotePrefix="0" xfId="0">
      <alignment horizontal="left" wrapText="1"/>
    </xf>
    <xf numFmtId="0" fontId="11" fillId="7" borderId="38" applyAlignment="1" pivotButton="0" quotePrefix="0" xfId="0">
      <alignment horizontal="left" wrapText="1"/>
    </xf>
    <xf numFmtId="0" fontId="11" fillId="7" borderId="55" applyAlignment="1" pivotButton="0" quotePrefix="0" xfId="0">
      <alignment horizontal="left" wrapText="1"/>
    </xf>
    <xf numFmtId="0" fontId="11" fillId="7" borderId="39" applyAlignment="1" pivotButton="0" quotePrefix="0" xfId="0">
      <alignment horizontal="left" wrapText="1"/>
    </xf>
    <xf numFmtId="0" fontId="11" fillId="7" borderId="34" applyAlignment="1" pivotButton="0" quotePrefix="0" xfId="0">
      <alignment horizontal="left" vertical="center" wrapText="1"/>
    </xf>
    <xf numFmtId="0" fontId="11" fillId="7" borderId="54" applyAlignment="1" pivotButton="0" quotePrefix="0" xfId="0">
      <alignment horizontal="left" vertical="center" wrapText="1"/>
    </xf>
    <xf numFmtId="0" fontId="11" fillId="7" borderId="35" applyAlignment="1" pivotButton="0" quotePrefix="0" xfId="0">
      <alignment horizontal="left" vertical="center" wrapText="1"/>
    </xf>
    <xf numFmtId="0" fontId="11" fillId="7" borderId="36" applyAlignment="1" pivotButton="0" quotePrefix="0" xfId="0">
      <alignment horizontal="left" vertical="center" wrapText="1"/>
    </xf>
    <xf numFmtId="0" fontId="11" fillId="7" borderId="1" applyAlignment="1" pivotButton="0" quotePrefix="0" xfId="0">
      <alignment horizontal="left" vertical="center" wrapText="1"/>
    </xf>
    <xf numFmtId="0" fontId="11" fillId="7" borderId="37" applyAlignment="1" pivotButton="0" quotePrefix="0" xfId="0">
      <alignment horizontal="left" vertical="center" wrapText="1"/>
    </xf>
    <xf numFmtId="0" fontId="11" fillId="7" borderId="38" applyAlignment="1" pivotButton="0" quotePrefix="0" xfId="0">
      <alignment horizontal="left" vertical="center" wrapText="1"/>
    </xf>
    <xf numFmtId="0" fontId="11" fillId="7" borderId="55" applyAlignment="1" pivotButton="0" quotePrefix="0" xfId="0">
      <alignment horizontal="left" vertical="center" wrapText="1"/>
    </xf>
    <xf numFmtId="0" fontId="11" fillId="7" borderId="39" applyAlignment="1" pivotButton="0" quotePrefix="0" xfId="0">
      <alignment horizontal="left" vertical="center" wrapText="1"/>
    </xf>
    <xf numFmtId="0" fontId="12" fillId="6" borderId="0" pivotButton="0" quotePrefix="0" xfId="0"/>
    <xf numFmtId="0" fontId="12" fillId="6" borderId="40" pivotButton="0" quotePrefix="0" xfId="0"/>
    <xf numFmtId="0" fontId="12" fillId="6" borderId="50" pivotButton="0" quotePrefix="0" xfId="0"/>
    <xf numFmtId="0" fontId="12" fillId="6" borderId="41" pivotButton="0" quotePrefix="0" xfId="0"/>
    <xf numFmtId="0" fontId="12" fillId="6" borderId="40" applyAlignment="1" pivotButton="0" quotePrefix="0" xfId="0">
      <alignment wrapText="1"/>
    </xf>
    <xf numFmtId="0" fontId="12" fillId="6" borderId="50" applyAlignment="1" pivotButton="0" quotePrefix="0" xfId="0">
      <alignment wrapText="1"/>
    </xf>
    <xf numFmtId="0" fontId="12" fillId="6" borderId="41" applyAlignment="1" pivotButton="0" quotePrefix="0" xfId="0">
      <alignment wrapText="1"/>
    </xf>
    <xf numFmtId="0" fontId="12" fillId="6" borderId="40" applyAlignment="1" pivotButton="0" quotePrefix="0" xfId="0">
      <alignment horizontal="left" wrapText="1"/>
    </xf>
    <xf numFmtId="0" fontId="12" fillId="6" borderId="50" applyAlignment="1" pivotButton="0" quotePrefix="0" xfId="0">
      <alignment horizontal="left" wrapText="1"/>
    </xf>
    <xf numFmtId="0" fontId="12" fillId="6" borderId="41" applyAlignment="1" pivotButton="0" quotePrefix="0" xfId="0">
      <alignment horizontal="left" wrapText="1"/>
    </xf>
    <xf numFmtId="0" fontId="12" fillId="6" borderId="40" applyAlignment="1" pivotButton="0" quotePrefix="0" xfId="0">
      <alignment horizontal="left" vertical="center" wrapText="1"/>
    </xf>
    <xf numFmtId="0" fontId="12" fillId="6" borderId="50" applyAlignment="1" pivotButton="0" quotePrefix="0" xfId="0">
      <alignment horizontal="left" vertical="center" wrapText="1"/>
    </xf>
    <xf numFmtId="0" fontId="12" fillId="6" borderId="41" applyAlignment="1" pivotButton="0" quotePrefix="0" xfId="0">
      <alignment horizontal="left" vertical="center" wrapText="1"/>
    </xf>
    <xf numFmtId="0" fontId="12" fillId="6" borderId="1" pivotButton="0" quotePrefix="0" xfId="0"/>
    <xf numFmtId="0" fontId="12" fillId="6" borderId="42" pivotButton="0" quotePrefix="0" xfId="0"/>
    <xf numFmtId="0" fontId="12" fillId="6" borderId="51" pivotButton="0" quotePrefix="0" xfId="0"/>
    <xf numFmtId="0" fontId="12" fillId="6" borderId="43" pivotButton="0" quotePrefix="0" xfId="0"/>
    <xf numFmtId="0" fontId="12" fillId="6" borderId="42" applyAlignment="1" pivotButton="0" quotePrefix="0" xfId="0">
      <alignment wrapText="1"/>
    </xf>
    <xf numFmtId="0" fontId="12" fillId="6" borderId="51" applyAlignment="1" pivotButton="0" quotePrefix="0" xfId="0">
      <alignment wrapText="1"/>
    </xf>
    <xf numFmtId="0" fontId="12" fillId="6" borderId="43" applyAlignment="1" pivotButton="0" quotePrefix="0" xfId="0">
      <alignment wrapText="1"/>
    </xf>
    <xf numFmtId="0" fontId="12" fillId="6" borderId="42" applyAlignment="1" pivotButton="0" quotePrefix="0" xfId="0">
      <alignment horizontal="left" wrapText="1"/>
    </xf>
    <xf numFmtId="0" fontId="12" fillId="6" borderId="51" applyAlignment="1" pivotButton="0" quotePrefix="0" xfId="0">
      <alignment horizontal="left" wrapText="1"/>
    </xf>
    <xf numFmtId="0" fontId="12" fillId="6" borderId="43" applyAlignment="1" pivotButton="0" quotePrefix="0" xfId="0">
      <alignment horizontal="left" wrapText="1"/>
    </xf>
    <xf numFmtId="0" fontId="12" fillId="6" borderId="42" applyAlignment="1" pivotButton="0" quotePrefix="0" xfId="0">
      <alignment horizontal="left" vertical="center" wrapText="1"/>
    </xf>
    <xf numFmtId="0" fontId="12" fillId="6" borderId="51" applyAlignment="1" pivotButton="0" quotePrefix="0" xfId="0">
      <alignment horizontal="left" vertical="center" wrapText="1"/>
    </xf>
    <xf numFmtId="0" fontId="12" fillId="6" borderId="43" applyAlignment="1" pivotButton="0" quotePrefix="0" xfId="0">
      <alignment horizontal="left" vertical="center" wrapText="1"/>
    </xf>
    <xf numFmtId="0" fontId="5" fillId="3" borderId="56" pivotButton="0" quotePrefix="0" xfId="0"/>
    <xf numFmtId="0" fontId="5" fillId="3" borderId="57" pivotButton="0" quotePrefix="0" xfId="0"/>
    <xf numFmtId="0" fontId="5" fillId="3" borderId="58" pivotButton="0" quotePrefix="0" xfId="0"/>
    <xf numFmtId="0" fontId="5" fillId="3" borderId="56" applyAlignment="1" pivotButton="0" quotePrefix="0" xfId="0">
      <alignment horizontal="center"/>
    </xf>
    <xf numFmtId="0" fontId="5" fillId="3" borderId="57" applyAlignment="1" pivotButton="0" quotePrefix="0" xfId="0">
      <alignment horizontal="center"/>
    </xf>
    <xf numFmtId="0" fontId="5" fillId="3" borderId="58" applyAlignment="1" pivotButton="0" quotePrefix="0" xfId="0">
      <alignment horizontal="center"/>
    </xf>
    <xf numFmtId="0" fontId="5" fillId="3" borderId="56" applyAlignment="1" pivotButton="0" quotePrefix="0" xfId="0">
      <alignment horizontal="center" vertical="center"/>
    </xf>
    <xf numFmtId="0" fontId="5" fillId="3" borderId="57" applyAlignment="1" pivotButton="0" quotePrefix="0" xfId="0">
      <alignment horizontal="center" vertical="center"/>
    </xf>
    <xf numFmtId="0" fontId="5" fillId="3" borderId="58" applyAlignment="1" pivotButton="0" quotePrefix="0" xfId="0">
      <alignment horizontal="center" vertical="center"/>
    </xf>
    <xf numFmtId="0" fontId="5" fillId="3" borderId="59" pivotButton="0" quotePrefix="0" xfId="0"/>
    <xf numFmtId="0" fontId="5" fillId="3" borderId="60" pivotButton="0" quotePrefix="0" xfId="0"/>
    <xf numFmtId="0" fontId="5" fillId="3" borderId="61" pivotButton="0" quotePrefix="0" xfId="0"/>
    <xf numFmtId="0" fontId="5" fillId="3" borderId="59" applyAlignment="1" pivotButton="0" quotePrefix="0" xfId="0">
      <alignment horizontal="center"/>
    </xf>
    <xf numFmtId="0" fontId="5" fillId="3" borderId="60" applyAlignment="1" pivotButton="0" quotePrefix="0" xfId="0">
      <alignment horizontal="center"/>
    </xf>
    <xf numFmtId="0" fontId="5" fillId="3" borderId="61" applyAlignment="1" pivotButton="0" quotePrefix="0" xfId="0">
      <alignment horizontal="center"/>
    </xf>
    <xf numFmtId="0" fontId="5" fillId="3" borderId="59" applyAlignment="1" pivotButton="0" quotePrefix="0" xfId="0">
      <alignment horizontal="center" vertical="center"/>
    </xf>
    <xf numFmtId="0" fontId="5" fillId="3" borderId="60" applyAlignment="1" pivotButton="0" quotePrefix="0" xfId="0">
      <alignment horizontal="center" vertical="center"/>
    </xf>
    <xf numFmtId="0" fontId="5" fillId="3" borderId="61" applyAlignment="1" pivotButton="0" quotePrefix="0" xfId="0">
      <alignment horizontal="center" vertical="center"/>
    </xf>
    <xf numFmtId="0" fontId="13" fillId="0" borderId="0" pivotButton="0" quotePrefix="0" xfId="0"/>
    <xf numFmtId="0" fontId="13" fillId="0" borderId="0" applyAlignment="1" pivotButton="0" quotePrefix="0" xfId="0">
      <alignment horizontal="center"/>
    </xf>
    <xf numFmtId="0" fontId="13" fillId="0" borderId="1" pivotButton="0" quotePrefix="0" xfId="0"/>
    <xf numFmtId="0" fontId="13" fillId="0" borderId="1" applyAlignment="1" pivotButton="0" quotePrefix="0" xfId="0">
      <alignment horizontal="center"/>
    </xf>
    <xf numFmtId="0" fontId="5" fillId="2" borderId="0" applyAlignment="1" pivotButton="0" quotePrefix="0" xfId="0">
      <alignment vertical="center"/>
    </xf>
    <xf numFmtId="0" fontId="5" fillId="2" borderId="1" applyAlignment="1" pivotButton="0" quotePrefix="0" xfId="0">
      <alignment vertical="center"/>
    </xf>
    <xf numFmtId="0" fontId="14" fillId="8" borderId="0" pivotButton="0" quotePrefix="0" xfId="0"/>
    <xf numFmtId="0" fontId="14" fillId="8" borderId="0" applyAlignment="1" pivotButton="0" quotePrefix="0" xfId="0">
      <alignment wrapText="1"/>
    </xf>
    <xf numFmtId="0" fontId="14" fillId="8" borderId="1" pivotButton="0" quotePrefix="0" xfId="0"/>
    <xf numFmtId="0" fontId="14" fillId="8" borderId="1" applyAlignment="1" pivotButton="0" quotePrefix="0" xfId="0">
      <alignment wrapText="1"/>
    </xf>
    <xf numFmtId="0" fontId="15" fillId="6" borderId="0" pivotButton="0" quotePrefix="0" xfId="0"/>
    <xf numFmtId="0" fontId="15" fillId="6" borderId="0" applyAlignment="1" pivotButton="0" quotePrefix="0" xfId="0">
      <alignment wrapText="1"/>
    </xf>
    <xf numFmtId="0" fontId="15" fillId="6" borderId="1" pivotButton="0" quotePrefix="0" xfId="0"/>
    <xf numFmtId="0" fontId="15" fillId="6" borderId="1" applyAlignment="1" pivotButton="0" quotePrefix="0" xfId="0">
      <alignment wrapText="1"/>
    </xf>
    <xf numFmtId="0" fontId="10" fillId="4" borderId="48" pivotButton="0" quotePrefix="0" xfId="0"/>
    <xf numFmtId="0" fontId="10" fillId="4" borderId="48" applyAlignment="1" pivotButton="0" quotePrefix="0" xfId="0">
      <alignment wrapText="1"/>
    </xf>
    <xf numFmtId="0" fontId="10" fillId="4" borderId="48" applyAlignment="1" pivotButton="0" quotePrefix="0" xfId="0">
      <alignment horizontal="left" wrapText="1"/>
    </xf>
    <xf numFmtId="0" fontId="10" fillId="4" borderId="48" applyAlignment="1" pivotButton="0" quotePrefix="0" xfId="0">
      <alignment horizontal="left" vertical="center" wrapText="1"/>
    </xf>
    <xf numFmtId="0" fontId="10" fillId="4" borderId="49" pivotButton="0" quotePrefix="0" xfId="0"/>
    <xf numFmtId="0" fontId="10" fillId="4" borderId="49" applyAlignment="1" pivotButton="0" quotePrefix="0" xfId="0">
      <alignment wrapText="1"/>
    </xf>
    <xf numFmtId="0" fontId="10" fillId="4" borderId="49" applyAlignment="1" pivotButton="0" quotePrefix="0" xfId="0">
      <alignment horizontal="left" wrapText="1"/>
    </xf>
    <xf numFmtId="0" fontId="10" fillId="4" borderId="49" applyAlignment="1" pivotButton="0" quotePrefix="0" xfId="0">
      <alignment horizontal="left" vertical="center" wrapText="1"/>
    </xf>
    <xf numFmtId="0" fontId="0" fillId="7" borderId="62" pivotButton="0" quotePrefix="0" xfId="0"/>
    <xf numFmtId="0" fontId="0" fillId="7" borderId="63" pivotButton="0" quotePrefix="0" xfId="0"/>
    <xf numFmtId="0" fontId="0" fillId="7" borderId="64" pivotButton="0" quotePrefix="0" xfId="0"/>
    <xf numFmtId="0" fontId="0" fillId="7" borderId="62" applyAlignment="1" pivotButton="0" quotePrefix="0" xfId="0">
      <alignment wrapText="1"/>
    </xf>
    <xf numFmtId="0" fontId="0" fillId="7" borderId="63" applyAlignment="1" pivotButton="0" quotePrefix="0" xfId="0">
      <alignment wrapText="1"/>
    </xf>
    <xf numFmtId="0" fontId="0" fillId="7" borderId="64" applyAlignment="1" pivotButton="0" quotePrefix="0" xfId="0">
      <alignment wrapText="1"/>
    </xf>
    <xf numFmtId="0" fontId="0" fillId="7" borderId="62" applyAlignment="1" pivotButton="0" quotePrefix="0" xfId="0">
      <alignment horizontal="left" wrapText="1"/>
    </xf>
    <xf numFmtId="0" fontId="0" fillId="7" borderId="63" applyAlignment="1" pivotButton="0" quotePrefix="0" xfId="0">
      <alignment horizontal="left" wrapText="1"/>
    </xf>
    <xf numFmtId="0" fontId="0" fillId="7" borderId="64" applyAlignment="1" pivotButton="0" quotePrefix="0" xfId="0">
      <alignment horizontal="left" wrapText="1"/>
    </xf>
    <xf numFmtId="0" fontId="0" fillId="7" borderId="62" applyAlignment="1" pivotButton="0" quotePrefix="0" xfId="0">
      <alignment horizontal="left" vertical="center" wrapText="1"/>
    </xf>
    <xf numFmtId="0" fontId="0" fillId="7" borderId="63" applyAlignment="1" pivotButton="0" quotePrefix="0" xfId="0">
      <alignment horizontal="left" vertical="center" wrapText="1"/>
    </xf>
    <xf numFmtId="0" fontId="0" fillId="7" borderId="64" applyAlignment="1" pivotButton="0" quotePrefix="0" xfId="0">
      <alignment horizontal="left" vertical="center" wrapText="1"/>
    </xf>
    <xf numFmtId="0" fontId="0" fillId="7" borderId="65" pivotButton="0" quotePrefix="0" xfId="0"/>
    <xf numFmtId="0" fontId="0" fillId="7" borderId="66" pivotButton="0" quotePrefix="0" xfId="0"/>
    <xf numFmtId="0" fontId="0" fillId="7" borderId="67" pivotButton="0" quotePrefix="0" xfId="0"/>
    <xf numFmtId="0" fontId="0" fillId="7" borderId="65" applyAlignment="1" pivotButton="0" quotePrefix="0" xfId="0">
      <alignment wrapText="1"/>
    </xf>
    <xf numFmtId="0" fontId="0" fillId="7" borderId="66" applyAlignment="1" pivotButton="0" quotePrefix="0" xfId="0">
      <alignment wrapText="1"/>
    </xf>
    <xf numFmtId="0" fontId="0" fillId="7" borderId="67" applyAlignment="1" pivotButton="0" quotePrefix="0" xfId="0">
      <alignment wrapText="1"/>
    </xf>
    <xf numFmtId="0" fontId="0" fillId="7" borderId="65" applyAlignment="1" pivotButton="0" quotePrefix="0" xfId="0">
      <alignment horizontal="left" wrapText="1"/>
    </xf>
    <xf numFmtId="0" fontId="0" fillId="7" borderId="66" applyAlignment="1" pivotButton="0" quotePrefix="0" xfId="0">
      <alignment horizontal="left" wrapText="1"/>
    </xf>
    <xf numFmtId="0" fontId="0" fillId="7" borderId="67" applyAlignment="1" pivotButton="0" quotePrefix="0" xfId="0">
      <alignment horizontal="left" wrapText="1"/>
    </xf>
    <xf numFmtId="0" fontId="0" fillId="7" borderId="65" applyAlignment="1" pivotButton="0" quotePrefix="0" xfId="0">
      <alignment horizontal="left" vertical="center" wrapText="1"/>
    </xf>
    <xf numFmtId="0" fontId="0" fillId="7" borderId="66" applyAlignment="1" pivotButton="0" quotePrefix="0" xfId="0">
      <alignment horizontal="left" vertical="center" wrapText="1"/>
    </xf>
    <xf numFmtId="0" fontId="0" fillId="7" borderId="67" applyAlignment="1" pivotButton="0" quotePrefix="0" xfId="0">
      <alignment horizontal="left" vertical="center" wrapText="1"/>
    </xf>
    <xf numFmtId="164" fontId="0" fillId="7" borderId="62" applyAlignment="1" pivotButton="0" quotePrefix="0" xfId="0">
      <alignment horizontal="left" vertical="center" wrapText="1"/>
    </xf>
    <xf numFmtId="164" fontId="0" fillId="7" borderId="63" applyAlignment="1" pivotButton="0" quotePrefix="0" xfId="0">
      <alignment horizontal="left" vertical="center" wrapText="1"/>
    </xf>
    <xf numFmtId="164" fontId="0" fillId="7" borderId="64" applyAlignment="1" pivotButton="0" quotePrefix="0" xfId="0">
      <alignment horizontal="left" vertical="center" wrapText="1"/>
    </xf>
    <xf numFmtId="164" fontId="0" fillId="7" borderId="65" applyAlignment="1" pivotButton="0" quotePrefix="0" xfId="0">
      <alignment horizontal="left" vertical="center" wrapText="1"/>
    </xf>
    <xf numFmtId="164" fontId="0" fillId="7" borderId="66" applyAlignment="1" pivotButton="0" quotePrefix="0" xfId="0">
      <alignment horizontal="left" vertical="center" wrapText="1"/>
    </xf>
    <xf numFmtId="164" fontId="0" fillId="7" borderId="67" applyAlignment="1" pivotButton="0" quotePrefix="0" xfId="0">
      <alignment horizontal="left" vertical="center" wrapText="1"/>
    </xf>
    <xf numFmtId="0" fontId="8" fillId="6" borderId="0" pivotButton="0" quotePrefix="0" xfId="0"/>
    <xf numFmtId="0" fontId="8" fillId="6" borderId="48" pivotButton="0" quotePrefix="0" xfId="0"/>
    <xf numFmtId="0" fontId="8" fillId="6" borderId="48" applyAlignment="1" pivotButton="0" quotePrefix="0" xfId="0">
      <alignment wrapText="1"/>
    </xf>
    <xf numFmtId="0" fontId="8" fillId="6" borderId="48" applyAlignment="1" pivotButton="0" quotePrefix="0" xfId="0">
      <alignment horizontal="left" wrapText="1"/>
    </xf>
    <xf numFmtId="0" fontId="8" fillId="6" borderId="48" applyAlignment="1" pivotButton="0" quotePrefix="0" xfId="0">
      <alignment horizontal="left" vertical="center" wrapText="1"/>
    </xf>
    <xf numFmtId="0" fontId="8" fillId="6" borderId="1" pivotButton="0" quotePrefix="0" xfId="0"/>
    <xf numFmtId="0" fontId="8" fillId="6" borderId="49" pivotButton="0" quotePrefix="0" xfId="0"/>
    <xf numFmtId="0" fontId="8" fillId="6" borderId="49" applyAlignment="1" pivotButton="0" quotePrefix="0" xfId="0">
      <alignment wrapText="1"/>
    </xf>
    <xf numFmtId="0" fontId="8" fillId="6" borderId="49" applyAlignment="1" pivotButton="0" quotePrefix="0" xfId="0">
      <alignment horizontal="left" wrapText="1"/>
    </xf>
    <xf numFmtId="0" fontId="8" fillId="6" borderId="49" applyAlignment="1" pivotButton="0" quotePrefix="0" xfId="0">
      <alignment horizontal="left" vertical="center" wrapText="1"/>
    </xf>
    <xf numFmtId="0" fontId="16" fillId="9" borderId="0" pivotButton="0" quotePrefix="0" xfId="0"/>
    <xf numFmtId="0" fontId="16" fillId="9" borderId="48" pivotButton="0" quotePrefix="0" xfId="0"/>
    <xf numFmtId="0" fontId="16" fillId="9" borderId="48" applyAlignment="1" pivotButton="0" quotePrefix="0" xfId="0">
      <alignment wrapText="1"/>
    </xf>
    <xf numFmtId="0" fontId="16" fillId="9" borderId="48" applyAlignment="1" pivotButton="0" quotePrefix="0" xfId="0">
      <alignment horizontal="left" wrapText="1"/>
    </xf>
    <xf numFmtId="0" fontId="16" fillId="9" borderId="48" applyAlignment="1" pivotButton="0" quotePrefix="0" xfId="0">
      <alignment horizontal="left" vertical="center" wrapText="1"/>
    </xf>
    <xf numFmtId="0" fontId="16" fillId="9" borderId="1" pivotButton="0" quotePrefix="0" xfId="0"/>
    <xf numFmtId="0" fontId="16" fillId="9" borderId="49" pivotButton="0" quotePrefix="0" xfId="0"/>
    <xf numFmtId="0" fontId="16" fillId="9" borderId="49" applyAlignment="1" pivotButton="0" quotePrefix="0" xfId="0">
      <alignment wrapText="1"/>
    </xf>
    <xf numFmtId="0" fontId="16" fillId="9" borderId="49" applyAlignment="1" pivotButton="0" quotePrefix="0" xfId="0">
      <alignment horizontal="left" wrapText="1"/>
    </xf>
    <xf numFmtId="0" fontId="16" fillId="9" borderId="49" applyAlignment="1" pivotButton="0" quotePrefix="0" xfId="0">
      <alignment horizontal="left" vertical="center" wrapText="1"/>
    </xf>
    <xf numFmtId="0" fontId="7" fillId="4" borderId="0" pivotButton="0" quotePrefix="0" xfId="0"/>
    <xf numFmtId="0" fontId="7" fillId="4" borderId="48" pivotButton="0" quotePrefix="0" xfId="0"/>
    <xf numFmtId="0" fontId="7" fillId="4" borderId="48" applyAlignment="1" pivotButton="0" quotePrefix="0" xfId="0">
      <alignment wrapText="1"/>
    </xf>
    <xf numFmtId="0" fontId="7" fillId="4" borderId="48" applyAlignment="1" pivotButton="0" quotePrefix="0" xfId="0">
      <alignment horizontal="center" wrapText="1"/>
    </xf>
    <xf numFmtId="0" fontId="7" fillId="4" borderId="48" applyAlignment="1" pivotButton="0" quotePrefix="0" xfId="0">
      <alignment horizontal="center" vertical="center" wrapText="1"/>
    </xf>
    <xf numFmtId="0" fontId="7" fillId="4" borderId="1" pivotButton="0" quotePrefix="0" xfId="0"/>
    <xf numFmtId="0" fontId="7" fillId="4" borderId="49" pivotButton="0" quotePrefix="0" xfId="0"/>
    <xf numFmtId="0" fontId="7" fillId="4" borderId="49" applyAlignment="1" pivotButton="0" quotePrefix="0" xfId="0">
      <alignment wrapText="1"/>
    </xf>
    <xf numFmtId="0" fontId="7" fillId="4" borderId="49" applyAlignment="1" pivotButton="0" quotePrefix="0" xfId="0">
      <alignment horizontal="center" wrapText="1"/>
    </xf>
    <xf numFmtId="0" fontId="7" fillId="4" borderId="49" applyAlignment="1" pivotButton="0" quotePrefix="0" xfId="0">
      <alignment horizontal="center" vertical="center" wrapText="1"/>
    </xf>
    <xf numFmtId="0" fontId="9" fillId="4" borderId="8" pivotButton="0" quotePrefix="0" xfId="0"/>
    <xf numFmtId="0" fontId="9" fillId="4" borderId="9" pivotButton="0" quotePrefix="0" xfId="0"/>
    <xf numFmtId="0" fontId="9" fillId="4" borderId="10" pivotButton="0" quotePrefix="0" xfId="0"/>
    <xf numFmtId="0" fontId="9" fillId="4" borderId="13" pivotButton="0" quotePrefix="0" xfId="0"/>
    <xf numFmtId="0" fontId="9" fillId="4" borderId="14" pivotButton="0" quotePrefix="0" xfId="0"/>
    <xf numFmtId="0" fontId="9" fillId="4" borderId="15" pivotButton="0" quotePrefix="0" xfId="0"/>
    <xf numFmtId="0" fontId="9" fillId="4" borderId="8" applyAlignment="1" pivotButton="0" quotePrefix="0" xfId="0">
      <alignment wrapText="1"/>
    </xf>
    <xf numFmtId="0" fontId="9" fillId="4" borderId="9" applyAlignment="1" pivotButton="0" quotePrefix="0" xfId="0">
      <alignment wrapText="1"/>
    </xf>
    <xf numFmtId="0" fontId="9" fillId="4" borderId="10" applyAlignment="1" pivotButton="0" quotePrefix="0" xfId="0">
      <alignment wrapText="1"/>
    </xf>
    <xf numFmtId="0" fontId="9" fillId="4" borderId="13" applyAlignment="1" pivotButton="0" quotePrefix="0" xfId="0">
      <alignment wrapText="1"/>
    </xf>
    <xf numFmtId="0" fontId="9" fillId="4" borderId="14" applyAlignment="1" pivotButton="0" quotePrefix="0" xfId="0">
      <alignment wrapText="1"/>
    </xf>
    <xf numFmtId="0" fontId="9" fillId="4" borderId="15" applyAlignment="1" pivotButton="0" quotePrefix="0" xfId="0">
      <alignment wrapText="1"/>
    </xf>
    <xf numFmtId="0" fontId="9" fillId="4" borderId="8" applyAlignment="1" pivotButton="0" quotePrefix="0" xfId="0">
      <alignment horizontal="left" wrapText="1"/>
    </xf>
    <xf numFmtId="0" fontId="9" fillId="4" borderId="9" applyAlignment="1" pivotButton="0" quotePrefix="0" xfId="0">
      <alignment horizontal="left" wrapText="1"/>
    </xf>
    <xf numFmtId="0" fontId="9" fillId="4" borderId="10" applyAlignment="1" pivotButton="0" quotePrefix="0" xfId="0">
      <alignment horizontal="left" wrapText="1"/>
    </xf>
    <xf numFmtId="0" fontId="9" fillId="4" borderId="13" applyAlignment="1" pivotButton="0" quotePrefix="0" xfId="0">
      <alignment horizontal="left" wrapText="1"/>
    </xf>
    <xf numFmtId="0" fontId="9" fillId="4" borderId="14" applyAlignment="1" pivotButton="0" quotePrefix="0" xfId="0">
      <alignment horizontal="left" wrapText="1"/>
    </xf>
    <xf numFmtId="0" fontId="9" fillId="4" borderId="15" applyAlignment="1" pivotButton="0" quotePrefix="0" xfId="0">
      <alignment horizontal="left" wrapText="1"/>
    </xf>
    <xf numFmtId="0" fontId="9" fillId="4" borderId="8" applyAlignment="1" pivotButton="0" quotePrefix="0" xfId="0">
      <alignment horizontal="left" vertical="center" wrapText="1"/>
    </xf>
    <xf numFmtId="0" fontId="9" fillId="4" borderId="9" applyAlignment="1" pivotButton="0" quotePrefix="0" xfId="0">
      <alignment horizontal="left" vertical="center" wrapText="1"/>
    </xf>
    <xf numFmtId="0" fontId="9" fillId="4" borderId="10" applyAlignment="1" pivotButton="0" quotePrefix="0" xfId="0">
      <alignment horizontal="left" vertical="center" wrapText="1"/>
    </xf>
    <xf numFmtId="0" fontId="9" fillId="4" borderId="13" applyAlignment="1" pivotButton="0" quotePrefix="0" xfId="0">
      <alignment horizontal="left" vertical="center" wrapText="1"/>
    </xf>
    <xf numFmtId="0" fontId="9" fillId="4" borderId="14" applyAlignment="1" pivotButton="0" quotePrefix="0" xfId="0">
      <alignment horizontal="left" vertical="center" wrapText="1"/>
    </xf>
    <xf numFmtId="0" fontId="9" fillId="4" borderId="15" applyAlignment="1" pivotButton="0" quotePrefix="0" xfId="0">
      <alignment horizontal="left" vertical="center" wrapText="1"/>
    </xf>
    <xf numFmtId="0" fontId="9" fillId="4" borderId="16" pivotButton="0" quotePrefix="0" xfId="0"/>
    <xf numFmtId="0" fontId="9" fillId="4" borderId="17" pivotButton="0" quotePrefix="0" xfId="0"/>
    <xf numFmtId="0" fontId="9" fillId="4" borderId="18" pivotButton="0" quotePrefix="0" xfId="0"/>
    <xf numFmtId="0" fontId="9" fillId="4" borderId="21" pivotButton="0" quotePrefix="0" xfId="0"/>
    <xf numFmtId="0" fontId="9" fillId="4" borderId="22" pivotButton="0" quotePrefix="0" xfId="0"/>
    <xf numFmtId="0" fontId="9" fillId="4" borderId="23" pivotButton="0" quotePrefix="0" xfId="0"/>
    <xf numFmtId="0" fontId="9" fillId="4" borderId="16" applyAlignment="1" pivotButton="0" quotePrefix="0" xfId="0">
      <alignment wrapText="1"/>
    </xf>
    <xf numFmtId="0" fontId="9" fillId="4" borderId="17" applyAlignment="1" pivotButton="0" quotePrefix="0" xfId="0">
      <alignment wrapText="1"/>
    </xf>
    <xf numFmtId="0" fontId="9" fillId="4" borderId="18" applyAlignment="1" pivotButton="0" quotePrefix="0" xfId="0">
      <alignment wrapText="1"/>
    </xf>
    <xf numFmtId="0" fontId="9" fillId="4" borderId="21" applyAlignment="1" pivotButton="0" quotePrefix="0" xfId="0">
      <alignment wrapText="1"/>
    </xf>
    <xf numFmtId="0" fontId="9" fillId="4" borderId="22" applyAlignment="1" pivotButton="0" quotePrefix="0" xfId="0">
      <alignment wrapText="1"/>
    </xf>
    <xf numFmtId="0" fontId="9" fillId="4" borderId="23" applyAlignment="1" pivotButton="0" quotePrefix="0" xfId="0">
      <alignment wrapText="1"/>
    </xf>
    <xf numFmtId="0" fontId="9" fillId="4" borderId="16" applyAlignment="1" pivotButton="0" quotePrefix="0" xfId="0">
      <alignment horizontal="left" wrapText="1"/>
    </xf>
    <xf numFmtId="0" fontId="9" fillId="4" borderId="17" applyAlignment="1" pivotButton="0" quotePrefix="0" xfId="0">
      <alignment horizontal="left" wrapText="1"/>
    </xf>
    <xf numFmtId="0" fontId="9" fillId="4" borderId="18" applyAlignment="1" pivotButton="0" quotePrefix="0" xfId="0">
      <alignment horizontal="left" wrapText="1"/>
    </xf>
    <xf numFmtId="0" fontId="9" fillId="4" borderId="21" applyAlignment="1" pivotButton="0" quotePrefix="0" xfId="0">
      <alignment horizontal="left" wrapText="1"/>
    </xf>
    <xf numFmtId="0" fontId="9" fillId="4" borderId="22" applyAlignment="1" pivotButton="0" quotePrefix="0" xfId="0">
      <alignment horizontal="left" wrapText="1"/>
    </xf>
    <xf numFmtId="0" fontId="9" fillId="4" borderId="23" applyAlignment="1" pivotButton="0" quotePrefix="0" xfId="0">
      <alignment horizontal="left" wrapText="1"/>
    </xf>
    <xf numFmtId="0" fontId="9" fillId="4" borderId="16" applyAlignment="1" pivotButton="0" quotePrefix="0" xfId="0">
      <alignment horizontal="left" vertical="center" wrapText="1"/>
    </xf>
    <xf numFmtId="0" fontId="9" fillId="4" borderId="17" applyAlignment="1" pivotButton="0" quotePrefix="0" xfId="0">
      <alignment horizontal="left" vertical="center" wrapText="1"/>
    </xf>
    <xf numFmtId="0" fontId="9" fillId="4" borderId="18" applyAlignment="1" pivotButton="0" quotePrefix="0" xfId="0">
      <alignment horizontal="left" vertical="center" wrapText="1"/>
    </xf>
    <xf numFmtId="0" fontId="9" fillId="4" borderId="21" applyAlignment="1" pivotButton="0" quotePrefix="0" xfId="0">
      <alignment horizontal="left" vertical="center" wrapText="1"/>
    </xf>
    <xf numFmtId="0" fontId="9" fillId="4" borderId="22" applyAlignment="1" pivotButton="0" quotePrefix="0" xfId="0">
      <alignment horizontal="left" vertical="center" wrapText="1"/>
    </xf>
    <xf numFmtId="0" fontId="9" fillId="4" borderId="23" applyAlignment="1" pivotButton="0" quotePrefix="0" xfId="0">
      <alignment horizontal="left" vertical="center" wrapText="1"/>
    </xf>
    <xf numFmtId="0" fontId="17" fillId="7" borderId="0" pivotButton="0" quotePrefix="0" xfId="0"/>
    <xf numFmtId="0" fontId="17" fillId="7" borderId="28" pivotButton="0" quotePrefix="0" xfId="0"/>
    <xf numFmtId="0" fontId="17" fillId="7" borderId="52" pivotButton="0" quotePrefix="0" xfId="0"/>
    <xf numFmtId="0" fontId="17" fillId="7" borderId="29" pivotButton="0" quotePrefix="0" xfId="0"/>
    <xf numFmtId="0" fontId="17" fillId="7" borderId="30" pivotButton="0" quotePrefix="0" xfId="0"/>
    <xf numFmtId="0" fontId="17" fillId="7" borderId="31" pivotButton="0" quotePrefix="0" xfId="0"/>
    <xf numFmtId="0" fontId="17" fillId="7" borderId="32" pivotButton="0" quotePrefix="0" xfId="0"/>
    <xf numFmtId="0" fontId="17" fillId="7" borderId="53" pivotButton="0" quotePrefix="0" xfId="0"/>
    <xf numFmtId="0" fontId="17" fillId="7" borderId="33" pivotButton="0" quotePrefix="0" xfId="0"/>
    <xf numFmtId="0" fontId="17" fillId="7" borderId="28" applyAlignment="1" pivotButton="0" quotePrefix="0" xfId="0">
      <alignment wrapText="1"/>
    </xf>
    <xf numFmtId="0" fontId="17" fillId="7" borderId="52" applyAlignment="1" pivotButton="0" quotePrefix="0" xfId="0">
      <alignment wrapText="1"/>
    </xf>
    <xf numFmtId="0" fontId="17" fillId="7" borderId="29" applyAlignment="1" pivotButton="0" quotePrefix="0" xfId="0">
      <alignment wrapText="1"/>
    </xf>
    <xf numFmtId="0" fontId="17" fillId="7" borderId="30" applyAlignment="1" pivotButton="0" quotePrefix="0" xfId="0">
      <alignment wrapText="1"/>
    </xf>
    <xf numFmtId="0" fontId="17" fillId="7" borderId="0" applyAlignment="1" pivotButton="0" quotePrefix="0" xfId="0">
      <alignment wrapText="1"/>
    </xf>
    <xf numFmtId="0" fontId="17" fillId="7" borderId="31" applyAlignment="1" pivotButton="0" quotePrefix="0" xfId="0">
      <alignment wrapText="1"/>
    </xf>
    <xf numFmtId="0" fontId="17" fillId="7" borderId="32" applyAlignment="1" pivotButton="0" quotePrefix="0" xfId="0">
      <alignment wrapText="1"/>
    </xf>
    <xf numFmtId="0" fontId="17" fillId="7" borderId="53" applyAlignment="1" pivotButton="0" quotePrefix="0" xfId="0">
      <alignment wrapText="1"/>
    </xf>
    <xf numFmtId="0" fontId="17" fillId="7" borderId="33" applyAlignment="1" pivotButton="0" quotePrefix="0" xfId="0">
      <alignment wrapText="1"/>
    </xf>
    <xf numFmtId="0" fontId="17" fillId="7" borderId="28" applyAlignment="1" pivotButton="0" quotePrefix="0" xfId="0">
      <alignment horizontal="left" wrapText="1"/>
    </xf>
    <xf numFmtId="0" fontId="17" fillId="7" borderId="52" applyAlignment="1" pivotButton="0" quotePrefix="0" xfId="0">
      <alignment horizontal="left" wrapText="1"/>
    </xf>
    <xf numFmtId="0" fontId="17" fillId="7" borderId="29" applyAlignment="1" pivotButton="0" quotePrefix="0" xfId="0">
      <alignment horizontal="left" wrapText="1"/>
    </xf>
    <xf numFmtId="0" fontId="17" fillId="7" borderId="30" applyAlignment="1" pivotButton="0" quotePrefix="0" xfId="0">
      <alignment horizontal="left" wrapText="1"/>
    </xf>
    <xf numFmtId="0" fontId="17" fillId="7" borderId="0" applyAlignment="1" pivotButton="0" quotePrefix="0" xfId="0">
      <alignment horizontal="left" wrapText="1"/>
    </xf>
    <xf numFmtId="0" fontId="17" fillId="7" borderId="31" applyAlignment="1" pivotButton="0" quotePrefix="0" xfId="0">
      <alignment horizontal="left" wrapText="1"/>
    </xf>
    <xf numFmtId="0" fontId="17" fillId="7" borderId="32" applyAlignment="1" pivotButton="0" quotePrefix="0" xfId="0">
      <alignment horizontal="left" wrapText="1"/>
    </xf>
    <xf numFmtId="0" fontId="17" fillId="7" borderId="53" applyAlignment="1" pivotButton="0" quotePrefix="0" xfId="0">
      <alignment horizontal="left" wrapText="1"/>
    </xf>
    <xf numFmtId="0" fontId="17" fillId="7" borderId="33" applyAlignment="1" pivotButton="0" quotePrefix="0" xfId="0">
      <alignment horizontal="left" wrapText="1"/>
    </xf>
    <xf numFmtId="0" fontId="17" fillId="7" borderId="28" applyAlignment="1" pivotButton="0" quotePrefix="0" xfId="0">
      <alignment horizontal="left" vertical="center" wrapText="1"/>
    </xf>
    <xf numFmtId="0" fontId="17" fillId="7" borderId="52" applyAlignment="1" pivotButton="0" quotePrefix="0" xfId="0">
      <alignment horizontal="left" vertical="center" wrapText="1"/>
    </xf>
    <xf numFmtId="0" fontId="17" fillId="7" borderId="29" applyAlignment="1" pivotButton="0" quotePrefix="0" xfId="0">
      <alignment horizontal="left" vertical="center" wrapText="1"/>
    </xf>
    <xf numFmtId="0" fontId="17" fillId="7" borderId="30" applyAlignment="1" pivotButton="0" quotePrefix="0" xfId="0">
      <alignment horizontal="left" vertical="center" wrapText="1"/>
    </xf>
    <xf numFmtId="0" fontId="17" fillId="7" borderId="0" applyAlignment="1" pivotButton="0" quotePrefix="0" xfId="0">
      <alignment horizontal="left" vertical="center" wrapText="1"/>
    </xf>
    <xf numFmtId="0" fontId="17" fillId="7" borderId="31" applyAlignment="1" pivotButton="0" quotePrefix="0" xfId="0">
      <alignment horizontal="left" vertical="center" wrapText="1"/>
    </xf>
    <xf numFmtId="0" fontId="17" fillId="7" borderId="32" applyAlignment="1" pivotButton="0" quotePrefix="0" xfId="0">
      <alignment horizontal="left" vertical="center" wrapText="1"/>
    </xf>
    <xf numFmtId="0" fontId="17" fillId="7" borderId="53" applyAlignment="1" pivotButton="0" quotePrefix="0" xfId="0">
      <alignment horizontal="left" vertical="center" wrapText="1"/>
    </xf>
    <xf numFmtId="0" fontId="17" fillId="7" borderId="33" applyAlignment="1" pivotButton="0" quotePrefix="0" xfId="0">
      <alignment horizontal="left" vertical="center" wrapText="1"/>
    </xf>
    <xf numFmtId="0" fontId="17" fillId="7" borderId="1" pivotButton="0" quotePrefix="0" xfId="0"/>
    <xf numFmtId="0" fontId="17" fillId="7" borderId="34" pivotButton="0" quotePrefix="0" xfId="0"/>
    <xf numFmtId="0" fontId="17" fillId="7" borderId="54" pivotButton="0" quotePrefix="0" xfId="0"/>
    <xf numFmtId="0" fontId="17" fillId="7" borderId="35" pivotButton="0" quotePrefix="0" xfId="0"/>
    <xf numFmtId="0" fontId="17" fillId="7" borderId="36" pivotButton="0" quotePrefix="0" xfId="0"/>
    <xf numFmtId="0" fontId="17" fillId="7" borderId="37" pivotButton="0" quotePrefix="0" xfId="0"/>
    <xf numFmtId="0" fontId="17" fillId="7" borderId="38" pivotButton="0" quotePrefix="0" xfId="0"/>
    <xf numFmtId="0" fontId="17" fillId="7" borderId="55" pivotButton="0" quotePrefix="0" xfId="0"/>
    <xf numFmtId="0" fontId="17" fillId="7" borderId="39" pivotButton="0" quotePrefix="0" xfId="0"/>
    <xf numFmtId="0" fontId="17" fillId="7" borderId="34" applyAlignment="1" pivotButton="0" quotePrefix="0" xfId="0">
      <alignment wrapText="1"/>
    </xf>
    <xf numFmtId="0" fontId="17" fillId="7" borderId="54" applyAlignment="1" pivotButton="0" quotePrefix="0" xfId="0">
      <alignment wrapText="1"/>
    </xf>
    <xf numFmtId="0" fontId="17" fillId="7" borderId="35" applyAlignment="1" pivotButton="0" quotePrefix="0" xfId="0">
      <alignment wrapText="1"/>
    </xf>
    <xf numFmtId="0" fontId="17" fillId="7" borderId="36" applyAlignment="1" pivotButton="0" quotePrefix="0" xfId="0">
      <alignment wrapText="1"/>
    </xf>
    <xf numFmtId="0" fontId="17" fillId="7" borderId="1" applyAlignment="1" pivotButton="0" quotePrefix="0" xfId="0">
      <alignment wrapText="1"/>
    </xf>
    <xf numFmtId="0" fontId="17" fillId="7" borderId="37" applyAlignment="1" pivotButton="0" quotePrefix="0" xfId="0">
      <alignment wrapText="1"/>
    </xf>
    <xf numFmtId="0" fontId="17" fillId="7" borderId="38" applyAlignment="1" pivotButton="0" quotePrefix="0" xfId="0">
      <alignment wrapText="1"/>
    </xf>
    <xf numFmtId="0" fontId="17" fillId="7" borderId="55" applyAlignment="1" pivotButton="0" quotePrefix="0" xfId="0">
      <alignment wrapText="1"/>
    </xf>
    <xf numFmtId="0" fontId="17" fillId="7" borderId="39" applyAlignment="1" pivotButton="0" quotePrefix="0" xfId="0">
      <alignment wrapText="1"/>
    </xf>
    <xf numFmtId="0" fontId="17" fillId="7" borderId="34" applyAlignment="1" pivotButton="0" quotePrefix="0" xfId="0">
      <alignment horizontal="left" wrapText="1"/>
    </xf>
    <xf numFmtId="0" fontId="17" fillId="7" borderId="54" applyAlignment="1" pivotButton="0" quotePrefix="0" xfId="0">
      <alignment horizontal="left" wrapText="1"/>
    </xf>
    <xf numFmtId="0" fontId="17" fillId="7" borderId="35" applyAlignment="1" pivotButton="0" quotePrefix="0" xfId="0">
      <alignment horizontal="left" wrapText="1"/>
    </xf>
    <xf numFmtId="0" fontId="17" fillId="7" borderId="36" applyAlignment="1" pivotButton="0" quotePrefix="0" xfId="0">
      <alignment horizontal="left" wrapText="1"/>
    </xf>
    <xf numFmtId="0" fontId="17" fillId="7" borderId="1" applyAlignment="1" pivotButton="0" quotePrefix="0" xfId="0">
      <alignment horizontal="left" wrapText="1"/>
    </xf>
    <xf numFmtId="0" fontId="17" fillId="7" borderId="37" applyAlignment="1" pivotButton="0" quotePrefix="0" xfId="0">
      <alignment horizontal="left" wrapText="1"/>
    </xf>
    <xf numFmtId="0" fontId="17" fillId="7" borderId="38" applyAlignment="1" pivotButton="0" quotePrefix="0" xfId="0">
      <alignment horizontal="left" wrapText="1"/>
    </xf>
    <xf numFmtId="0" fontId="17" fillId="7" borderId="55" applyAlignment="1" pivotButton="0" quotePrefix="0" xfId="0">
      <alignment horizontal="left" wrapText="1"/>
    </xf>
    <xf numFmtId="0" fontId="17" fillId="7" borderId="39" applyAlignment="1" pivotButton="0" quotePrefix="0" xfId="0">
      <alignment horizontal="left" wrapText="1"/>
    </xf>
    <xf numFmtId="0" fontId="17" fillId="7" borderId="34" applyAlignment="1" pivotButton="0" quotePrefix="0" xfId="0">
      <alignment horizontal="left" vertical="center" wrapText="1"/>
    </xf>
    <xf numFmtId="0" fontId="17" fillId="7" borderId="54" applyAlignment="1" pivotButton="0" quotePrefix="0" xfId="0">
      <alignment horizontal="left" vertical="center" wrapText="1"/>
    </xf>
    <xf numFmtId="0" fontId="17" fillId="7" borderId="35" applyAlignment="1" pivotButton="0" quotePrefix="0" xfId="0">
      <alignment horizontal="left" vertical="center" wrapText="1"/>
    </xf>
    <xf numFmtId="0" fontId="17" fillId="7" borderId="36" applyAlignment="1" pivotButton="0" quotePrefix="0" xfId="0">
      <alignment horizontal="left" vertical="center" wrapText="1"/>
    </xf>
    <xf numFmtId="0" fontId="17" fillId="7" borderId="1" applyAlignment="1" pivotButton="0" quotePrefix="0" xfId="0">
      <alignment horizontal="left" vertical="center" wrapText="1"/>
    </xf>
    <xf numFmtId="0" fontId="17" fillId="7" borderId="37" applyAlignment="1" pivotButton="0" quotePrefix="0" xfId="0">
      <alignment horizontal="left" vertical="center" wrapText="1"/>
    </xf>
    <xf numFmtId="0" fontId="17" fillId="7" borderId="38" applyAlignment="1" pivotButton="0" quotePrefix="0" xfId="0">
      <alignment horizontal="left" vertical="center" wrapText="1"/>
    </xf>
    <xf numFmtId="0" fontId="17" fillId="7" borderId="55" applyAlignment="1" pivotButton="0" quotePrefix="0" xfId="0">
      <alignment horizontal="left" vertical="center" wrapText="1"/>
    </xf>
    <xf numFmtId="0" fontId="17" fillId="7" borderId="39" applyAlignment="1" pivotButton="0" quotePrefix="0" xfId="0">
      <alignment horizontal="left" vertical="center" wrapText="1"/>
    </xf>
    <xf numFmtId="0" fontId="8" fillId="8" borderId="48" pivotButton="0" quotePrefix="0" xfId="0"/>
    <xf numFmtId="0" fontId="8" fillId="8" borderId="48" applyAlignment="1" pivotButton="0" quotePrefix="0" xfId="0">
      <alignment wrapText="1"/>
    </xf>
    <xf numFmtId="0" fontId="8" fillId="8" borderId="48" applyAlignment="1" pivotButton="0" quotePrefix="0" xfId="0">
      <alignment horizontal="left" wrapText="1"/>
    </xf>
    <xf numFmtId="0" fontId="8" fillId="8" borderId="48" applyAlignment="1" pivotButton="0" quotePrefix="0" xfId="0">
      <alignment horizontal="left" vertical="center" wrapText="1"/>
    </xf>
    <xf numFmtId="0" fontId="8" fillId="8" borderId="49" pivotButton="0" quotePrefix="0" xfId="0"/>
    <xf numFmtId="0" fontId="8" fillId="8" borderId="49" applyAlignment="1" pivotButton="0" quotePrefix="0" xfId="0">
      <alignment wrapText="1"/>
    </xf>
    <xf numFmtId="0" fontId="8" fillId="8" borderId="49" applyAlignment="1" pivotButton="0" quotePrefix="0" xfId="0">
      <alignment horizontal="left" wrapText="1"/>
    </xf>
    <xf numFmtId="0" fontId="8" fillId="8" borderId="49" applyAlignment="1" pivotButton="0" quotePrefix="0" xfId="0">
      <alignment horizontal="left" vertical="center" wrapText="1"/>
    </xf>
    <xf numFmtId="0" fontId="8" fillId="7" borderId="0" pivotButton="0" quotePrefix="0" xfId="0"/>
    <xf numFmtId="0" fontId="8" fillId="7" borderId="68" pivotButton="0" quotePrefix="0" xfId="0"/>
    <xf numFmtId="0" fontId="8" fillId="7" borderId="68" applyAlignment="1" pivotButton="0" quotePrefix="0" xfId="0">
      <alignment wrapText="1"/>
    </xf>
    <xf numFmtId="0" fontId="8" fillId="7" borderId="68" applyAlignment="1" pivotButton="0" quotePrefix="0" xfId="0">
      <alignment horizontal="left" wrapText="1"/>
    </xf>
    <xf numFmtId="0" fontId="8" fillId="7" borderId="68" applyAlignment="1" pivotButton="0" quotePrefix="0" xfId="0">
      <alignment horizontal="left" vertical="center" wrapText="1"/>
    </xf>
    <xf numFmtId="0" fontId="8" fillId="7" borderId="1" pivotButton="0" quotePrefix="0" xfId="0"/>
    <xf numFmtId="0" fontId="8" fillId="7" borderId="69" pivotButton="0" quotePrefix="0" xfId="0"/>
    <xf numFmtId="0" fontId="8" fillId="7" borderId="69" applyAlignment="1" pivotButton="0" quotePrefix="0" xfId="0">
      <alignment wrapText="1"/>
    </xf>
    <xf numFmtId="0" fontId="8" fillId="7" borderId="69" applyAlignment="1" pivotButton="0" quotePrefix="0" xfId="0">
      <alignment horizontal="left" wrapText="1"/>
    </xf>
    <xf numFmtId="0" fontId="8" fillId="7" borderId="69" applyAlignment="1" pivotButton="0" quotePrefix="0" xfId="0">
      <alignment horizontal="left" vertical="center" wrapText="1"/>
    </xf>
    <xf numFmtId="0" fontId="8" fillId="7" borderId="50" applyAlignment="1" pivotButton="0" quotePrefix="0" xfId="0">
      <alignment horizontal="left" vertical="center" wrapText="1"/>
    </xf>
    <xf numFmtId="0" fontId="8" fillId="7" borderId="51" applyAlignment="1" pivotButton="0" quotePrefix="0" xfId="0">
      <alignment horizontal="left" vertical="center" wrapText="1"/>
    </xf>
    <xf numFmtId="0" fontId="12" fillId="4" borderId="50" applyAlignment="1" pivotButton="0" quotePrefix="0" xfId="0">
      <alignment horizontal="left" vertical="center" wrapText="1"/>
    </xf>
    <xf numFmtId="0" fontId="12" fillId="4" borderId="48" applyAlignment="1" pivotButton="0" quotePrefix="0" xfId="0">
      <alignment horizontal="left" vertical="center" wrapText="1"/>
    </xf>
    <xf numFmtId="0" fontId="12" fillId="4" borderId="51" applyAlignment="1" pivotButton="0" quotePrefix="0" xfId="0">
      <alignment horizontal="left" vertical="center" wrapText="1"/>
    </xf>
    <xf numFmtId="0" fontId="12" fillId="4" borderId="49" applyAlignment="1" pivotButton="0" quotePrefix="0" xfId="0">
      <alignment horizontal="left" vertical="center" wrapText="1"/>
    </xf>
    <xf numFmtId="0" fontId="12" fillId="4" borderId="41" applyAlignment="1" pivotButton="0" quotePrefix="0" xfId="0">
      <alignment horizontal="left" vertical="center" wrapText="1"/>
    </xf>
    <xf numFmtId="0" fontId="12" fillId="4" borderId="43" applyAlignment="1" pivotButton="0" quotePrefix="0" xfId="0">
      <alignment horizontal="left" vertical="center" wrapText="1"/>
    </xf>
    <xf numFmtId="0" fontId="8" fillId="6" borderId="40" pivotButton="0" quotePrefix="0" xfId="0"/>
    <xf numFmtId="0" fontId="8" fillId="6" borderId="50" pivotButton="0" quotePrefix="0" xfId="0"/>
    <xf numFmtId="0" fontId="8" fillId="6" borderId="41" pivotButton="0" quotePrefix="0" xfId="0"/>
    <xf numFmtId="0" fontId="8" fillId="6" borderId="40" applyAlignment="1" pivotButton="0" quotePrefix="0" xfId="0">
      <alignment wrapText="1"/>
    </xf>
    <xf numFmtId="0" fontId="8" fillId="6" borderId="50" applyAlignment="1" pivotButton="0" quotePrefix="0" xfId="0">
      <alignment wrapText="1"/>
    </xf>
    <xf numFmtId="0" fontId="8" fillId="6" borderId="41" applyAlignment="1" pivotButton="0" quotePrefix="0" xfId="0">
      <alignment wrapText="1"/>
    </xf>
    <xf numFmtId="0" fontId="8" fillId="6" borderId="40" applyAlignment="1" pivotButton="0" quotePrefix="0" xfId="0">
      <alignment horizontal="left" wrapText="1"/>
    </xf>
    <xf numFmtId="0" fontId="8" fillId="6" borderId="50" applyAlignment="1" pivotButton="0" quotePrefix="0" xfId="0">
      <alignment horizontal="left" wrapText="1"/>
    </xf>
    <xf numFmtId="0" fontId="8" fillId="6" borderId="41" applyAlignment="1" pivotButton="0" quotePrefix="0" xfId="0">
      <alignment horizontal="left" wrapText="1"/>
    </xf>
    <xf numFmtId="0" fontId="8" fillId="6" borderId="40" applyAlignment="1" pivotButton="0" quotePrefix="0" xfId="0">
      <alignment horizontal="left" vertical="center" wrapText="1"/>
    </xf>
    <xf numFmtId="0" fontId="8" fillId="6" borderId="50" applyAlignment="1" pivotButton="0" quotePrefix="0" xfId="0">
      <alignment horizontal="left" vertical="center" wrapText="1"/>
    </xf>
    <xf numFmtId="0" fontId="8" fillId="6" borderId="41" applyAlignment="1" pivotButton="0" quotePrefix="0" xfId="0">
      <alignment horizontal="left" vertical="center" wrapText="1"/>
    </xf>
    <xf numFmtId="0" fontId="8" fillId="6" borderId="42" pivotButton="0" quotePrefix="0" xfId="0"/>
    <xf numFmtId="0" fontId="8" fillId="6" borderId="51" pivotButton="0" quotePrefix="0" xfId="0"/>
    <xf numFmtId="0" fontId="8" fillId="6" borderId="43" pivotButton="0" quotePrefix="0" xfId="0"/>
    <xf numFmtId="0" fontId="8" fillId="6" borderId="42" applyAlignment="1" pivotButton="0" quotePrefix="0" xfId="0">
      <alignment wrapText="1"/>
    </xf>
    <xf numFmtId="0" fontId="8" fillId="6" borderId="51" applyAlignment="1" pivotButton="0" quotePrefix="0" xfId="0">
      <alignment wrapText="1"/>
    </xf>
    <xf numFmtId="0" fontId="8" fillId="6" borderId="43" applyAlignment="1" pivotButton="0" quotePrefix="0" xfId="0">
      <alignment wrapText="1"/>
    </xf>
    <xf numFmtId="0" fontId="8" fillId="6" borderId="42" applyAlignment="1" pivotButton="0" quotePrefix="0" xfId="0">
      <alignment horizontal="left" wrapText="1"/>
    </xf>
    <xf numFmtId="0" fontId="8" fillId="6" borderId="51" applyAlignment="1" pivotButton="0" quotePrefix="0" xfId="0">
      <alignment horizontal="left" wrapText="1"/>
    </xf>
    <xf numFmtId="0" fontId="8" fillId="6" borderId="43" applyAlignment="1" pivotButton="0" quotePrefix="0" xfId="0">
      <alignment horizontal="left" wrapText="1"/>
    </xf>
    <xf numFmtId="0" fontId="8" fillId="6" borderId="42" applyAlignment="1" pivotButton="0" quotePrefix="0" xfId="0">
      <alignment horizontal="left" vertical="center" wrapText="1"/>
    </xf>
    <xf numFmtId="0" fontId="8" fillId="6" borderId="51" applyAlignment="1" pivotButton="0" quotePrefix="0" xfId="0">
      <alignment horizontal="left" vertical="center" wrapText="1"/>
    </xf>
    <xf numFmtId="0" fontId="8" fillId="6" borderId="43" applyAlignment="1" pivotButton="0" quotePrefix="0" xfId="0">
      <alignment horizontal="left" vertical="center" wrapText="1"/>
    </xf>
    <xf numFmtId="164" fontId="8" fillId="7" borderId="68" applyAlignment="1" pivotButton="0" quotePrefix="0" xfId="0">
      <alignment horizontal="left" vertical="center" wrapText="1"/>
    </xf>
    <xf numFmtId="164" fontId="8" fillId="7" borderId="69" applyAlignment="1" pivotButton="0" quotePrefix="0" xfId="0">
      <alignment horizontal="left" vertical="center" wrapText="1"/>
    </xf>
    <xf numFmtId="0" fontId="18" fillId="8" borderId="0" pivotButton="0" quotePrefix="0" xfId="0"/>
    <xf numFmtId="0" fontId="18" fillId="8" borderId="40" pivotButton="0" quotePrefix="0" xfId="0"/>
    <xf numFmtId="0" fontId="18" fillId="8" borderId="50" pivotButton="0" quotePrefix="0" xfId="0"/>
    <xf numFmtId="0" fontId="18" fillId="8" borderId="41" pivotButton="0" quotePrefix="0" xfId="0"/>
    <xf numFmtId="0" fontId="18" fillId="8" borderId="40" applyAlignment="1" pivotButton="0" quotePrefix="0" xfId="0">
      <alignment wrapText="1"/>
    </xf>
    <xf numFmtId="0" fontId="18" fillId="8" borderId="50" applyAlignment="1" pivotButton="0" quotePrefix="0" xfId="0">
      <alignment wrapText="1"/>
    </xf>
    <xf numFmtId="0" fontId="18" fillId="8" borderId="41" applyAlignment="1" pivotButton="0" quotePrefix="0" xfId="0">
      <alignment wrapText="1"/>
    </xf>
    <xf numFmtId="0" fontId="18" fillId="8" borderId="40" applyAlignment="1" pivotButton="0" quotePrefix="0" xfId="0">
      <alignment horizontal="left" wrapText="1"/>
    </xf>
    <xf numFmtId="0" fontId="18" fillId="8" borderId="50" applyAlignment="1" pivotButton="0" quotePrefix="0" xfId="0">
      <alignment horizontal="left" wrapText="1"/>
    </xf>
    <xf numFmtId="0" fontId="18" fillId="8" borderId="41" applyAlignment="1" pivotButton="0" quotePrefix="0" xfId="0">
      <alignment horizontal="left" wrapText="1"/>
    </xf>
    <xf numFmtId="0" fontId="18" fillId="8" borderId="40" applyAlignment="1" pivotButton="0" quotePrefix="0" xfId="0">
      <alignment horizontal="left" vertical="center" wrapText="1"/>
    </xf>
    <xf numFmtId="0" fontId="18" fillId="8" borderId="50" applyAlignment="1" pivotButton="0" quotePrefix="0" xfId="0">
      <alignment horizontal="left" vertical="center" wrapText="1"/>
    </xf>
    <xf numFmtId="0" fontId="18" fillId="8" borderId="41" applyAlignment="1" pivotButton="0" quotePrefix="0" xfId="0">
      <alignment horizontal="left" vertical="center" wrapText="1"/>
    </xf>
    <xf numFmtId="0" fontId="18" fillId="8" borderId="1" pivotButton="0" quotePrefix="0" xfId="0"/>
    <xf numFmtId="0" fontId="18" fillId="8" borderId="42" pivotButton="0" quotePrefix="0" xfId="0"/>
    <xf numFmtId="0" fontId="18" fillId="8" borderId="51" pivotButton="0" quotePrefix="0" xfId="0"/>
    <xf numFmtId="0" fontId="18" fillId="8" borderId="43" pivotButton="0" quotePrefix="0" xfId="0"/>
    <xf numFmtId="0" fontId="18" fillId="8" borderId="42" applyAlignment="1" pivotButton="0" quotePrefix="0" xfId="0">
      <alignment wrapText="1"/>
    </xf>
    <xf numFmtId="0" fontId="18" fillId="8" borderId="51" applyAlignment="1" pivotButton="0" quotePrefix="0" xfId="0">
      <alignment wrapText="1"/>
    </xf>
    <xf numFmtId="0" fontId="18" fillId="8" borderId="43" applyAlignment="1" pivotButton="0" quotePrefix="0" xfId="0">
      <alignment wrapText="1"/>
    </xf>
    <xf numFmtId="0" fontId="18" fillId="8" borderId="42" applyAlignment="1" pivotButton="0" quotePrefix="0" xfId="0">
      <alignment horizontal="left" wrapText="1"/>
    </xf>
    <xf numFmtId="0" fontId="18" fillId="8" borderId="51" applyAlignment="1" pivotButton="0" quotePrefix="0" xfId="0">
      <alignment horizontal="left" wrapText="1"/>
    </xf>
    <xf numFmtId="0" fontId="18" fillId="8" borderId="43" applyAlignment="1" pivotButton="0" quotePrefix="0" xfId="0">
      <alignment horizontal="left" wrapText="1"/>
    </xf>
    <xf numFmtId="0" fontId="18" fillId="8" borderId="42" applyAlignment="1" pivotButton="0" quotePrefix="0" xfId="0">
      <alignment horizontal="left" vertical="center" wrapText="1"/>
    </xf>
    <xf numFmtId="0" fontId="18" fillId="8" borderId="51" applyAlignment="1" pivotButton="0" quotePrefix="0" xfId="0">
      <alignment horizontal="left" vertical="center" wrapText="1"/>
    </xf>
    <xf numFmtId="0" fontId="18" fillId="8" borderId="43" applyAlignment="1" pivotButton="0" quotePrefix="0" xfId="0">
      <alignment horizontal="left" vertical="center" wrapText="1"/>
    </xf>
    <xf numFmtId="0" fontId="18" fillId="7" borderId="50" applyAlignment="1" pivotButton="0" quotePrefix="0" xfId="0">
      <alignment horizontal="left" vertical="center" wrapText="1"/>
    </xf>
    <xf numFmtId="0" fontId="18" fillId="7" borderId="68" applyAlignment="1" pivotButton="0" quotePrefix="0" xfId="0">
      <alignment horizontal="left" vertical="center" wrapText="1"/>
    </xf>
    <xf numFmtId="0" fontId="18" fillId="7" borderId="51" applyAlignment="1" pivotButton="0" quotePrefix="0" xfId="0">
      <alignment horizontal="left" vertical="center" wrapText="1"/>
    </xf>
    <xf numFmtId="0" fontId="18" fillId="7" borderId="69" applyAlignment="1" pivotButton="0" quotePrefix="0" xfId="0">
      <alignment horizontal="left" vertical="center" wrapText="1"/>
    </xf>
    <xf numFmtId="0" fontId="18" fillId="4" borderId="50" applyAlignment="1" pivotButton="0" quotePrefix="0" xfId="0">
      <alignment horizontal="left" vertical="center" wrapText="1"/>
    </xf>
    <xf numFmtId="0" fontId="19" fillId="4" borderId="50" applyAlignment="1" pivotButton="0" quotePrefix="0" xfId="0">
      <alignment horizontal="left" vertical="center" wrapText="1"/>
    </xf>
    <xf numFmtId="0" fontId="19" fillId="4" borderId="48" applyAlignment="1" pivotButton="0" quotePrefix="0" xfId="0">
      <alignment horizontal="left" vertical="center" wrapText="1"/>
    </xf>
    <xf numFmtId="0" fontId="18" fillId="4" borderId="51" applyAlignment="1" pivotButton="0" quotePrefix="0" xfId="0">
      <alignment horizontal="left" vertical="center" wrapText="1"/>
    </xf>
    <xf numFmtId="0" fontId="19" fillId="4" borderId="51" applyAlignment="1" pivotButton="0" quotePrefix="0" xfId="0">
      <alignment horizontal="left" vertical="center" wrapText="1"/>
    </xf>
    <xf numFmtId="0" fontId="19" fillId="4" borderId="49" applyAlignment="1" pivotButton="0" quotePrefix="0" xfId="0">
      <alignment horizontal="left" vertical="center" wrapText="1"/>
    </xf>
    <xf numFmtId="0" fontId="18" fillId="6" borderId="0" pivotButton="0" quotePrefix="0" xfId="0"/>
    <xf numFmtId="0" fontId="18" fillId="6" borderId="40" pivotButton="0" quotePrefix="0" xfId="0"/>
    <xf numFmtId="0" fontId="18" fillId="6" borderId="50" pivotButton="0" quotePrefix="0" xfId="0"/>
    <xf numFmtId="0" fontId="18" fillId="6" borderId="41" pivotButton="0" quotePrefix="0" xfId="0"/>
    <xf numFmtId="0" fontId="18" fillId="6" borderId="40" applyAlignment="1" pivotButton="0" quotePrefix="0" xfId="0">
      <alignment wrapText="1"/>
    </xf>
    <xf numFmtId="0" fontId="18" fillId="6" borderId="50" applyAlignment="1" pivotButton="0" quotePrefix="0" xfId="0">
      <alignment wrapText="1"/>
    </xf>
    <xf numFmtId="0" fontId="18" fillId="6" borderId="41" applyAlignment="1" pivotButton="0" quotePrefix="0" xfId="0">
      <alignment wrapText="1"/>
    </xf>
    <xf numFmtId="0" fontId="18" fillId="6" borderId="40" applyAlignment="1" pivotButton="0" quotePrefix="0" xfId="0">
      <alignment horizontal="left" wrapText="1"/>
    </xf>
    <xf numFmtId="0" fontId="18" fillId="6" borderId="50" applyAlignment="1" pivotButton="0" quotePrefix="0" xfId="0">
      <alignment horizontal="left" wrapText="1"/>
    </xf>
    <xf numFmtId="0" fontId="18" fillId="6" borderId="41" applyAlignment="1" pivotButton="0" quotePrefix="0" xfId="0">
      <alignment horizontal="left" wrapText="1"/>
    </xf>
    <xf numFmtId="0" fontId="18" fillId="6" borderId="40" applyAlignment="1" pivotButton="0" quotePrefix="0" xfId="0">
      <alignment horizontal="left" vertical="center" wrapText="1"/>
    </xf>
    <xf numFmtId="0" fontId="18" fillId="6" borderId="50" applyAlignment="1" pivotButton="0" quotePrefix="0" xfId="0">
      <alignment horizontal="left" vertical="center" wrapText="1"/>
    </xf>
    <xf numFmtId="0" fontId="18" fillId="6" borderId="41" applyAlignment="1" pivotButton="0" quotePrefix="0" xfId="0">
      <alignment horizontal="left" vertical="center" wrapText="1"/>
    </xf>
    <xf numFmtId="0" fontId="18" fillId="6" borderId="1" pivotButton="0" quotePrefix="0" xfId="0"/>
    <xf numFmtId="0" fontId="18" fillId="6" borderId="42" pivotButton="0" quotePrefix="0" xfId="0"/>
    <xf numFmtId="0" fontId="18" fillId="6" borderId="51" pivotButton="0" quotePrefix="0" xfId="0"/>
    <xf numFmtId="0" fontId="18" fillId="6" borderId="43" pivotButton="0" quotePrefix="0" xfId="0"/>
    <xf numFmtId="0" fontId="18" fillId="6" borderId="42" applyAlignment="1" pivotButton="0" quotePrefix="0" xfId="0">
      <alignment wrapText="1"/>
    </xf>
    <xf numFmtId="0" fontId="18" fillId="6" borderId="51" applyAlignment="1" pivotButton="0" quotePrefix="0" xfId="0">
      <alignment wrapText="1"/>
    </xf>
    <xf numFmtId="0" fontId="18" fillId="6" borderId="43" applyAlignment="1" pivotButton="0" quotePrefix="0" xfId="0">
      <alignment wrapText="1"/>
    </xf>
    <xf numFmtId="0" fontId="18" fillId="6" borderId="42" applyAlignment="1" pivotButton="0" quotePrefix="0" xfId="0">
      <alignment horizontal="left" wrapText="1"/>
    </xf>
    <xf numFmtId="0" fontId="18" fillId="6" borderId="51" applyAlignment="1" pivotButton="0" quotePrefix="0" xfId="0">
      <alignment horizontal="left" wrapText="1"/>
    </xf>
    <xf numFmtId="0" fontId="18" fillId="6" borderId="43" applyAlignment="1" pivotButton="0" quotePrefix="0" xfId="0">
      <alignment horizontal="left" wrapText="1"/>
    </xf>
    <xf numFmtId="0" fontId="18" fillId="6" borderId="42" applyAlignment="1" pivotButton="0" quotePrefix="0" xfId="0">
      <alignment horizontal="left" vertical="center" wrapText="1"/>
    </xf>
    <xf numFmtId="0" fontId="18" fillId="6" borderId="51" applyAlignment="1" pivotButton="0" quotePrefix="0" xfId="0">
      <alignment horizontal="left" vertical="center" wrapText="1"/>
    </xf>
    <xf numFmtId="0" fontId="18" fillId="6" borderId="43" applyAlignment="1" pivotButton="0" quotePrefix="0" xfId="0">
      <alignment horizontal="left" vertical="center" wrapText="1"/>
    </xf>
    <xf numFmtId="164" fontId="18" fillId="7" borderId="68" applyAlignment="1" pivotButton="0" quotePrefix="0" xfId="0">
      <alignment horizontal="left" vertical="center" wrapText="1"/>
    </xf>
    <xf numFmtId="164" fontId="18" fillId="7" borderId="69" applyAlignment="1" pivotButton="0" quotePrefix="0" xfId="0">
      <alignment horizontal="left" vertical="center" wrapText="1"/>
    </xf>
    <xf numFmtId="0" fontId="18" fillId="7" borderId="41" applyAlignment="1" pivotButton="0" quotePrefix="0" xfId="0">
      <alignment horizontal="left" vertical="center" wrapText="1"/>
    </xf>
    <xf numFmtId="0" fontId="18" fillId="7" borderId="43" applyAlignment="1" pivotButton="0" quotePrefix="0" xfId="0">
      <alignment horizontal="left" vertical="center" wrapText="1"/>
    </xf>
    <xf numFmtId="0" fontId="18" fillId="4" borderId="40" applyAlignment="1" pivotButton="0" quotePrefix="0" xfId="0">
      <alignment horizontal="left" vertical="center" wrapText="1"/>
    </xf>
    <xf numFmtId="0" fontId="20" fillId="4" borderId="40" applyAlignment="1" pivotButton="0" quotePrefix="0" xfId="0">
      <alignment horizontal="left" vertical="center" wrapText="1"/>
    </xf>
    <xf numFmtId="0" fontId="20" fillId="4" borderId="48" applyAlignment="1" pivotButton="0" quotePrefix="0" xfId="0">
      <alignment horizontal="left" vertical="center" wrapText="1"/>
    </xf>
    <xf numFmtId="0" fontId="20" fillId="4" borderId="48" applyAlignment="1" pivotButton="0" quotePrefix="0" xfId="0">
      <alignment horizontal="center" vertical="center" wrapText="1"/>
    </xf>
    <xf numFmtId="0" fontId="18" fillId="4" borderId="42" applyAlignment="1" pivotButton="0" quotePrefix="0" xfId="0">
      <alignment horizontal="left" vertical="center" wrapText="1"/>
    </xf>
    <xf numFmtId="0" fontId="20" fillId="4" borderId="42" applyAlignment="1" pivotButton="0" quotePrefix="0" xfId="0">
      <alignment horizontal="left" vertical="center" wrapText="1"/>
    </xf>
    <xf numFmtId="0" fontId="20" fillId="4" borderId="49" applyAlignment="1" pivotButton="0" quotePrefix="0" xfId="0">
      <alignment horizontal="left" vertical="center" wrapText="1"/>
    </xf>
    <xf numFmtId="0" fontId="20" fillId="4" borderId="49" applyAlignment="1" pivotButton="0" quotePrefix="0" xfId="0">
      <alignment horizontal="center" vertical="center" wrapText="1"/>
    </xf>
    <xf numFmtId="0" fontId="21" fillId="3" borderId="0" pivotButton="0" quotePrefix="0" xfId="0"/>
    <xf numFmtId="0" fontId="21" fillId="3" borderId="2" pivotButton="0" quotePrefix="0" xfId="0"/>
    <xf numFmtId="0" fontId="21" fillId="3" borderId="4" pivotButton="0" quotePrefix="0" xfId="0"/>
    <xf numFmtId="0" fontId="21" fillId="3" borderId="2" applyAlignment="1" pivotButton="0" quotePrefix="0" xfId="0">
      <alignment horizontal="center"/>
    </xf>
    <xf numFmtId="0" fontId="21" fillId="3" borderId="4" applyAlignment="1" pivotButton="0" quotePrefix="0" xfId="0">
      <alignment horizontal="center"/>
    </xf>
    <xf numFmtId="0" fontId="21" fillId="3" borderId="2" applyAlignment="1" pivotButton="0" quotePrefix="0" xfId="0">
      <alignment horizontal="center" vertical="center"/>
    </xf>
    <xf numFmtId="0" fontId="21" fillId="3" borderId="4" applyAlignment="1" pivotButton="0" quotePrefix="0" xfId="0">
      <alignment horizontal="center" vertical="center"/>
    </xf>
    <xf numFmtId="0" fontId="21" fillId="3" borderId="1" pivotButton="0" quotePrefix="0" xfId="0"/>
    <xf numFmtId="0" fontId="21" fillId="3" borderId="5" pivotButton="0" quotePrefix="0" xfId="0"/>
    <xf numFmtId="0" fontId="21" fillId="3" borderId="7" pivotButton="0" quotePrefix="0" xfId="0"/>
    <xf numFmtId="0" fontId="21" fillId="3" borderId="5" applyAlignment="1" pivotButton="0" quotePrefix="0" xfId="0">
      <alignment horizontal="center"/>
    </xf>
    <xf numFmtId="0" fontId="21" fillId="3" borderId="7" applyAlignment="1" pivotButton="0" quotePrefix="0" xfId="0">
      <alignment horizontal="center"/>
    </xf>
    <xf numFmtId="0" fontId="21" fillId="3" borderId="5" applyAlignment="1" pivotButton="0" quotePrefix="0" xfId="0">
      <alignment horizontal="center" vertical="center"/>
    </xf>
    <xf numFmtId="0" fontId="21" fillId="3" borderId="7" applyAlignment="1" pivotButton="0" quotePrefix="0" xfId="0">
      <alignment horizontal="center" vertical="center"/>
    </xf>
    <xf numFmtId="0" fontId="22" fillId="8" borderId="0" pivotButton="0" quotePrefix="0" xfId="0"/>
    <xf numFmtId="0" fontId="22" fillId="8" borderId="8" pivotButton="0" quotePrefix="0" xfId="0"/>
    <xf numFmtId="0" fontId="22" fillId="8" borderId="10" pivotButton="0" quotePrefix="0" xfId="0"/>
    <xf numFmtId="0" fontId="22" fillId="8" borderId="13" pivotButton="0" quotePrefix="0" xfId="0"/>
    <xf numFmtId="0" fontId="22" fillId="8" borderId="15" pivotButton="0" quotePrefix="0" xfId="0"/>
    <xf numFmtId="0" fontId="22" fillId="8" borderId="8" applyAlignment="1" pivotButton="0" quotePrefix="0" xfId="0">
      <alignment wrapText="1"/>
    </xf>
    <xf numFmtId="0" fontId="22" fillId="8" borderId="10" applyAlignment="1" pivotButton="0" quotePrefix="0" xfId="0">
      <alignment wrapText="1"/>
    </xf>
    <xf numFmtId="0" fontId="22" fillId="8" borderId="13" applyAlignment="1" pivotButton="0" quotePrefix="0" xfId="0">
      <alignment wrapText="1"/>
    </xf>
    <xf numFmtId="0" fontId="22" fillId="8" borderId="15" applyAlignment="1" pivotButton="0" quotePrefix="0" xfId="0">
      <alignment wrapText="1"/>
    </xf>
    <xf numFmtId="0" fontId="22" fillId="8" borderId="8" applyAlignment="1" pivotButton="0" quotePrefix="0" xfId="0">
      <alignment horizontal="center" wrapText="1"/>
    </xf>
    <xf numFmtId="0" fontId="22" fillId="8" borderId="10" applyAlignment="1" pivotButton="0" quotePrefix="0" xfId="0">
      <alignment horizontal="center" wrapText="1"/>
    </xf>
    <xf numFmtId="0" fontId="22" fillId="8" borderId="13" applyAlignment="1" pivotButton="0" quotePrefix="0" xfId="0">
      <alignment horizontal="center" wrapText="1"/>
    </xf>
    <xf numFmtId="0" fontId="22" fillId="8" borderId="15" applyAlignment="1" pivotButton="0" quotePrefix="0" xfId="0">
      <alignment horizontal="center" wrapText="1"/>
    </xf>
    <xf numFmtId="0" fontId="22" fillId="8" borderId="8" applyAlignment="1" pivotButton="0" quotePrefix="0" xfId="0">
      <alignment horizontal="center" vertical="center" wrapText="1"/>
    </xf>
    <xf numFmtId="0" fontId="22" fillId="8" borderId="10" applyAlignment="1" pivotButton="0" quotePrefix="0" xfId="0">
      <alignment horizontal="center" vertical="center" wrapText="1"/>
    </xf>
    <xf numFmtId="0" fontId="22" fillId="8" borderId="13" applyAlignment="1" pivotButton="0" quotePrefix="0" xfId="0">
      <alignment horizontal="center" vertical="center" wrapText="1"/>
    </xf>
    <xf numFmtId="0" fontId="22" fillId="8" borderId="15" applyAlignment="1" pivotButton="0" quotePrefix="0" xfId="0">
      <alignment horizontal="center" vertical="center" wrapText="1"/>
    </xf>
    <xf numFmtId="0" fontId="22" fillId="8" borderId="1" pivotButton="0" quotePrefix="0" xfId="0"/>
    <xf numFmtId="0" fontId="22" fillId="8" borderId="16" pivotButton="0" quotePrefix="0" xfId="0"/>
    <xf numFmtId="0" fontId="22" fillId="8" borderId="18" pivotButton="0" quotePrefix="0" xfId="0"/>
    <xf numFmtId="0" fontId="22" fillId="8" borderId="21" pivotButton="0" quotePrefix="0" xfId="0"/>
    <xf numFmtId="0" fontId="22" fillId="8" borderId="23" pivotButton="0" quotePrefix="0" xfId="0"/>
    <xf numFmtId="0" fontId="22" fillId="8" borderId="16" applyAlignment="1" pivotButton="0" quotePrefix="0" xfId="0">
      <alignment wrapText="1"/>
    </xf>
    <xf numFmtId="0" fontId="22" fillId="8" borderId="18" applyAlignment="1" pivotButton="0" quotePrefix="0" xfId="0">
      <alignment wrapText="1"/>
    </xf>
    <xf numFmtId="0" fontId="22" fillId="8" borderId="21" applyAlignment="1" pivotButton="0" quotePrefix="0" xfId="0">
      <alignment wrapText="1"/>
    </xf>
    <xf numFmtId="0" fontId="22" fillId="8" borderId="23" applyAlignment="1" pivotButton="0" quotePrefix="0" xfId="0">
      <alignment wrapText="1"/>
    </xf>
    <xf numFmtId="0" fontId="22" fillId="8" borderId="16" applyAlignment="1" pivotButton="0" quotePrefix="0" xfId="0">
      <alignment horizontal="center" wrapText="1"/>
    </xf>
    <xf numFmtId="0" fontId="22" fillId="8" borderId="18" applyAlignment="1" pivotButton="0" quotePrefix="0" xfId="0">
      <alignment horizontal="center" wrapText="1"/>
    </xf>
    <xf numFmtId="0" fontId="22" fillId="8" borderId="21" applyAlignment="1" pivotButton="0" quotePrefix="0" xfId="0">
      <alignment horizontal="center" wrapText="1"/>
    </xf>
    <xf numFmtId="0" fontId="22" fillId="8" borderId="23" applyAlignment="1" pivotButton="0" quotePrefix="0" xfId="0">
      <alignment horizontal="center" wrapText="1"/>
    </xf>
    <xf numFmtId="0" fontId="22" fillId="8" borderId="16" applyAlignment="1" pivotButton="0" quotePrefix="0" xfId="0">
      <alignment horizontal="center" vertical="center" wrapText="1"/>
    </xf>
    <xf numFmtId="0" fontId="22" fillId="8" borderId="18" applyAlignment="1" pivotButton="0" quotePrefix="0" xfId="0">
      <alignment horizontal="center" vertical="center" wrapText="1"/>
    </xf>
    <xf numFmtId="0" fontId="22" fillId="8" borderId="21" applyAlignment="1" pivotButton="0" quotePrefix="0" xfId="0">
      <alignment horizontal="center" vertical="center" wrapText="1"/>
    </xf>
    <xf numFmtId="0" fontId="22" fillId="8" borderId="23" applyAlignment="1" pivotButton="0" quotePrefix="0" xfId="0">
      <alignment horizontal="center" vertical="center" wrapText="1"/>
    </xf>
    <xf numFmtId="0" fontId="23" fillId="9" borderId="0" pivotButton="0" quotePrefix="0" xfId="0"/>
    <xf numFmtId="0" fontId="23" fillId="9" borderId="8" pivotButton="0" quotePrefix="0" xfId="0"/>
    <xf numFmtId="0" fontId="23" fillId="9" borderId="9" pivotButton="0" quotePrefix="0" xfId="0"/>
    <xf numFmtId="0" fontId="23" fillId="9" borderId="10" pivotButton="0" quotePrefix="0" xfId="0"/>
    <xf numFmtId="0" fontId="23" fillId="9" borderId="11" pivotButton="0" quotePrefix="0" xfId="0"/>
    <xf numFmtId="0" fontId="23" fillId="9" borderId="12" pivotButton="0" quotePrefix="0" xfId="0"/>
    <xf numFmtId="0" fontId="23" fillId="9" borderId="13" pivotButton="0" quotePrefix="0" xfId="0"/>
    <xf numFmtId="0" fontId="23" fillId="9" borderId="14" pivotButton="0" quotePrefix="0" xfId="0"/>
    <xf numFmtId="0" fontId="23" fillId="9" borderId="15" pivotButton="0" quotePrefix="0" xfId="0"/>
    <xf numFmtId="0" fontId="23" fillId="9" borderId="8" applyAlignment="1" pivotButton="0" quotePrefix="0" xfId="0">
      <alignment wrapText="1"/>
    </xf>
    <xf numFmtId="0" fontId="23" fillId="9" borderId="9" applyAlignment="1" pivotButton="0" quotePrefix="0" xfId="0">
      <alignment wrapText="1"/>
    </xf>
    <xf numFmtId="0" fontId="23" fillId="9" borderId="10" applyAlignment="1" pivotButton="0" quotePrefix="0" xfId="0">
      <alignment wrapText="1"/>
    </xf>
    <xf numFmtId="0" fontId="23" fillId="9" borderId="11" applyAlignment="1" pivotButton="0" quotePrefix="0" xfId="0">
      <alignment wrapText="1"/>
    </xf>
    <xf numFmtId="0" fontId="23" fillId="9" borderId="0" applyAlignment="1" pivotButton="0" quotePrefix="0" xfId="0">
      <alignment wrapText="1"/>
    </xf>
    <xf numFmtId="0" fontId="23" fillId="9" borderId="12" applyAlignment="1" pivotButton="0" quotePrefix="0" xfId="0">
      <alignment wrapText="1"/>
    </xf>
    <xf numFmtId="0" fontId="23" fillId="9" borderId="13" applyAlignment="1" pivotButton="0" quotePrefix="0" xfId="0">
      <alignment wrapText="1"/>
    </xf>
    <xf numFmtId="0" fontId="23" fillId="9" borderId="14" applyAlignment="1" pivotButton="0" quotePrefix="0" xfId="0">
      <alignment wrapText="1"/>
    </xf>
    <xf numFmtId="0" fontId="23" fillId="9" borderId="15" applyAlignment="1" pivotButton="0" quotePrefix="0" xfId="0">
      <alignment wrapText="1"/>
    </xf>
    <xf numFmtId="0" fontId="23" fillId="9" borderId="8" applyAlignment="1" pivotButton="0" quotePrefix="0" xfId="0">
      <alignment horizontal="center" wrapText="1"/>
    </xf>
    <xf numFmtId="0" fontId="23" fillId="9" borderId="9" applyAlignment="1" pivotButton="0" quotePrefix="0" xfId="0">
      <alignment horizontal="center" wrapText="1"/>
    </xf>
    <xf numFmtId="0" fontId="23" fillId="9" borderId="10" applyAlignment="1" pivotButton="0" quotePrefix="0" xfId="0">
      <alignment horizontal="center" wrapText="1"/>
    </xf>
    <xf numFmtId="0" fontId="23" fillId="9" borderId="11" applyAlignment="1" pivotButton="0" quotePrefix="0" xfId="0">
      <alignment horizontal="center" wrapText="1"/>
    </xf>
    <xf numFmtId="0" fontId="23" fillId="9" borderId="0" applyAlignment="1" pivotButton="0" quotePrefix="0" xfId="0">
      <alignment horizontal="center" wrapText="1"/>
    </xf>
    <xf numFmtId="0" fontId="23" fillId="9" borderId="12" applyAlignment="1" pivotButton="0" quotePrefix="0" xfId="0">
      <alignment horizontal="center" wrapText="1"/>
    </xf>
    <xf numFmtId="0" fontId="23" fillId="9" borderId="13" applyAlignment="1" pivotButton="0" quotePrefix="0" xfId="0">
      <alignment horizontal="center" wrapText="1"/>
    </xf>
    <xf numFmtId="0" fontId="23" fillId="9" borderId="14" applyAlignment="1" pivotButton="0" quotePrefix="0" xfId="0">
      <alignment horizontal="center" wrapText="1"/>
    </xf>
    <xf numFmtId="0" fontId="23" fillId="9" borderId="15" applyAlignment="1" pivotButton="0" quotePrefix="0" xfId="0">
      <alignment horizontal="center" wrapText="1"/>
    </xf>
    <xf numFmtId="0" fontId="23" fillId="9" borderId="8" applyAlignment="1" pivotButton="0" quotePrefix="0" xfId="0">
      <alignment horizontal="center" vertical="center" wrapText="1"/>
    </xf>
    <xf numFmtId="0" fontId="23" fillId="9" borderId="9" applyAlignment="1" pivotButton="0" quotePrefix="0" xfId="0">
      <alignment horizontal="center" vertical="center" wrapText="1"/>
    </xf>
    <xf numFmtId="0" fontId="23" fillId="9" borderId="10" applyAlignment="1" pivotButton="0" quotePrefix="0" xfId="0">
      <alignment horizontal="center" vertical="center" wrapText="1"/>
    </xf>
    <xf numFmtId="0" fontId="23" fillId="9" borderId="11" applyAlignment="1" pivotButton="0" quotePrefix="0" xfId="0">
      <alignment horizontal="center" vertical="center" wrapText="1"/>
    </xf>
    <xf numFmtId="0" fontId="23" fillId="9" borderId="0" applyAlignment="1" pivotButton="0" quotePrefix="0" xfId="0">
      <alignment horizontal="center" vertical="center" wrapText="1"/>
    </xf>
    <xf numFmtId="0" fontId="23" fillId="9" borderId="12" applyAlignment="1" pivotButton="0" quotePrefix="0" xfId="0">
      <alignment horizontal="center" vertical="center" wrapText="1"/>
    </xf>
    <xf numFmtId="0" fontId="23" fillId="9" borderId="13" applyAlignment="1" pivotButton="0" quotePrefix="0" xfId="0">
      <alignment horizontal="center" vertical="center" wrapText="1"/>
    </xf>
    <xf numFmtId="0" fontId="23" fillId="9" borderId="14" applyAlignment="1" pivotButton="0" quotePrefix="0" xfId="0">
      <alignment horizontal="center" vertical="center" wrapText="1"/>
    </xf>
    <xf numFmtId="0" fontId="23" fillId="9" borderId="15" applyAlignment="1" pivotButton="0" quotePrefix="0" xfId="0">
      <alignment horizontal="center" vertical="center" wrapText="1"/>
    </xf>
    <xf numFmtId="0" fontId="23" fillId="9" borderId="1" pivotButton="0" quotePrefix="0" xfId="0"/>
    <xf numFmtId="0" fontId="23" fillId="9" borderId="16" pivotButton="0" quotePrefix="0" xfId="0"/>
    <xf numFmtId="0" fontId="23" fillId="9" borderId="17" pivotButton="0" quotePrefix="0" xfId="0"/>
    <xf numFmtId="0" fontId="23" fillId="9" borderId="18" pivotButton="0" quotePrefix="0" xfId="0"/>
    <xf numFmtId="0" fontId="23" fillId="9" borderId="19" pivotButton="0" quotePrefix="0" xfId="0"/>
    <xf numFmtId="0" fontId="23" fillId="9" borderId="20" pivotButton="0" quotePrefix="0" xfId="0"/>
    <xf numFmtId="0" fontId="23" fillId="9" borderId="21" pivotButton="0" quotePrefix="0" xfId="0"/>
    <xf numFmtId="0" fontId="23" fillId="9" borderId="22" pivotButton="0" quotePrefix="0" xfId="0"/>
    <xf numFmtId="0" fontId="23" fillId="9" borderId="23" pivotButton="0" quotePrefix="0" xfId="0"/>
    <xf numFmtId="0" fontId="23" fillId="9" borderId="16" applyAlignment="1" pivotButton="0" quotePrefix="0" xfId="0">
      <alignment wrapText="1"/>
    </xf>
    <xf numFmtId="0" fontId="23" fillId="9" borderId="17" applyAlignment="1" pivotButton="0" quotePrefix="0" xfId="0">
      <alignment wrapText="1"/>
    </xf>
    <xf numFmtId="0" fontId="23" fillId="9" borderId="18" applyAlignment="1" pivotButton="0" quotePrefix="0" xfId="0">
      <alignment wrapText="1"/>
    </xf>
    <xf numFmtId="0" fontId="23" fillId="9" borderId="19" applyAlignment="1" pivotButton="0" quotePrefix="0" xfId="0">
      <alignment wrapText="1"/>
    </xf>
    <xf numFmtId="0" fontId="23" fillId="9" borderId="1" applyAlignment="1" pivotButton="0" quotePrefix="0" xfId="0">
      <alignment wrapText="1"/>
    </xf>
    <xf numFmtId="0" fontId="23" fillId="9" borderId="20" applyAlignment="1" pivotButton="0" quotePrefix="0" xfId="0">
      <alignment wrapText="1"/>
    </xf>
    <xf numFmtId="0" fontId="23" fillId="9" borderId="21" applyAlignment="1" pivotButton="0" quotePrefix="0" xfId="0">
      <alignment wrapText="1"/>
    </xf>
    <xf numFmtId="0" fontId="23" fillId="9" borderId="22" applyAlignment="1" pivotButton="0" quotePrefix="0" xfId="0">
      <alignment wrapText="1"/>
    </xf>
    <xf numFmtId="0" fontId="23" fillId="9" borderId="23" applyAlignment="1" pivotButton="0" quotePrefix="0" xfId="0">
      <alignment wrapText="1"/>
    </xf>
    <xf numFmtId="0" fontId="23" fillId="9" borderId="16" applyAlignment="1" pivotButton="0" quotePrefix="0" xfId="0">
      <alignment horizontal="center" wrapText="1"/>
    </xf>
    <xf numFmtId="0" fontId="23" fillId="9" borderId="17" applyAlignment="1" pivotButton="0" quotePrefix="0" xfId="0">
      <alignment horizontal="center" wrapText="1"/>
    </xf>
    <xf numFmtId="0" fontId="23" fillId="9" borderId="18" applyAlignment="1" pivotButton="0" quotePrefix="0" xfId="0">
      <alignment horizontal="center" wrapText="1"/>
    </xf>
    <xf numFmtId="0" fontId="23" fillId="9" borderId="19" applyAlignment="1" pivotButton="0" quotePrefix="0" xfId="0">
      <alignment horizontal="center" wrapText="1"/>
    </xf>
    <xf numFmtId="0" fontId="23" fillId="9" borderId="1" applyAlignment="1" pivotButton="0" quotePrefix="0" xfId="0">
      <alignment horizontal="center" wrapText="1"/>
    </xf>
    <xf numFmtId="0" fontId="23" fillId="9" borderId="20" applyAlignment="1" pivotButton="0" quotePrefix="0" xfId="0">
      <alignment horizontal="center" wrapText="1"/>
    </xf>
    <xf numFmtId="0" fontId="23" fillId="9" borderId="21" applyAlignment="1" pivotButton="0" quotePrefix="0" xfId="0">
      <alignment horizontal="center" wrapText="1"/>
    </xf>
    <xf numFmtId="0" fontId="23" fillId="9" borderId="22" applyAlignment="1" pivotButton="0" quotePrefix="0" xfId="0">
      <alignment horizontal="center" wrapText="1"/>
    </xf>
    <xf numFmtId="0" fontId="23" fillId="9" borderId="23" applyAlignment="1" pivotButton="0" quotePrefix="0" xfId="0">
      <alignment horizontal="center" wrapText="1"/>
    </xf>
    <xf numFmtId="0" fontId="23" fillId="9" borderId="16" applyAlignment="1" pivotButton="0" quotePrefix="0" xfId="0">
      <alignment horizontal="center" vertical="center" wrapText="1"/>
    </xf>
    <xf numFmtId="0" fontId="23" fillId="9" borderId="17" applyAlignment="1" pivotButton="0" quotePrefix="0" xfId="0">
      <alignment horizontal="center" vertical="center" wrapText="1"/>
    </xf>
    <xf numFmtId="0" fontId="23" fillId="9" borderId="18" applyAlignment="1" pivotButton="0" quotePrefix="0" xfId="0">
      <alignment horizontal="center" vertical="center" wrapText="1"/>
    </xf>
    <xf numFmtId="0" fontId="23" fillId="9" borderId="19" applyAlignment="1" pivotButton="0" quotePrefix="0" xfId="0">
      <alignment horizontal="center" vertical="center" wrapText="1"/>
    </xf>
    <xf numFmtId="0" fontId="23" fillId="9" borderId="1" applyAlignment="1" pivotButton="0" quotePrefix="0" xfId="0">
      <alignment horizontal="center" vertical="center" wrapText="1"/>
    </xf>
    <xf numFmtId="0" fontId="23" fillId="9" borderId="20" applyAlignment="1" pivotButton="0" quotePrefix="0" xfId="0">
      <alignment horizontal="center" vertical="center" wrapText="1"/>
    </xf>
    <xf numFmtId="0" fontId="23" fillId="9" borderId="21" applyAlignment="1" pivotButton="0" quotePrefix="0" xfId="0">
      <alignment horizontal="center" vertical="center" wrapText="1"/>
    </xf>
    <xf numFmtId="0" fontId="23" fillId="9" borderId="22" applyAlignment="1" pivotButton="0" quotePrefix="0" xfId="0">
      <alignment horizontal="center" vertical="center" wrapText="1"/>
    </xf>
    <xf numFmtId="0" fontId="23" fillId="9" borderId="23" applyAlignment="1" pivotButton="0" quotePrefix="0" xfId="0">
      <alignment horizontal="center" vertical="center" wrapText="1"/>
    </xf>
    <xf numFmtId="0" fontId="10" fillId="6" borderId="0" pivotButton="0" quotePrefix="0" xfId="0"/>
    <xf numFmtId="0" fontId="10" fillId="6" borderId="40" pivotButton="0" quotePrefix="0" xfId="0"/>
    <xf numFmtId="0" fontId="10" fillId="6" borderId="41" pivotButton="0" quotePrefix="0" xfId="0"/>
    <xf numFmtId="0" fontId="10" fillId="6" borderId="40" applyAlignment="1" pivotButton="0" quotePrefix="0" xfId="0">
      <alignment wrapText="1"/>
    </xf>
    <xf numFmtId="0" fontId="10" fillId="6" borderId="41" applyAlignment="1" pivotButton="0" quotePrefix="0" xfId="0">
      <alignment wrapText="1"/>
    </xf>
    <xf numFmtId="0" fontId="10" fillId="6" borderId="40" applyAlignment="1" pivotButton="0" quotePrefix="0" xfId="0">
      <alignment horizontal="left" wrapText="1"/>
    </xf>
    <xf numFmtId="0" fontId="10" fillId="6" borderId="41" applyAlignment="1" pivotButton="0" quotePrefix="0" xfId="0">
      <alignment horizontal="left" wrapText="1"/>
    </xf>
    <xf numFmtId="0" fontId="10" fillId="6" borderId="40" applyAlignment="1" pivotButton="0" quotePrefix="0" xfId="0">
      <alignment horizontal="left" vertical="center" wrapText="1"/>
    </xf>
    <xf numFmtId="0" fontId="10" fillId="6" borderId="41" applyAlignment="1" pivotButton="0" quotePrefix="0" xfId="0">
      <alignment horizontal="left" vertical="center" wrapText="1"/>
    </xf>
    <xf numFmtId="0" fontId="10" fillId="6" borderId="1" pivotButton="0" quotePrefix="0" xfId="0"/>
    <xf numFmtId="0" fontId="10" fillId="6" borderId="42" pivotButton="0" quotePrefix="0" xfId="0"/>
    <xf numFmtId="0" fontId="10" fillId="6" borderId="43" pivotButton="0" quotePrefix="0" xfId="0"/>
    <xf numFmtId="0" fontId="10" fillId="6" borderId="42" applyAlignment="1" pivotButton="0" quotePrefix="0" xfId="0">
      <alignment wrapText="1"/>
    </xf>
    <xf numFmtId="0" fontId="10" fillId="6" borderId="43" applyAlignment="1" pivotButton="0" quotePrefix="0" xfId="0">
      <alignment wrapText="1"/>
    </xf>
    <xf numFmtId="0" fontId="10" fillId="6" borderId="42" applyAlignment="1" pivotButton="0" quotePrefix="0" xfId="0">
      <alignment horizontal="left" wrapText="1"/>
    </xf>
    <xf numFmtId="0" fontId="10" fillId="6" borderId="43" applyAlignment="1" pivotButton="0" quotePrefix="0" xfId="0">
      <alignment horizontal="left" wrapText="1"/>
    </xf>
    <xf numFmtId="0" fontId="10" fillId="6" borderId="42" applyAlignment="1" pivotButton="0" quotePrefix="0" xfId="0">
      <alignment horizontal="left" vertical="center" wrapText="1"/>
    </xf>
    <xf numFmtId="0" fontId="10" fillId="6" borderId="43" applyAlignment="1" pivotButton="0" quotePrefix="0" xfId="0">
      <alignment horizontal="left" vertical="center" wrapText="1"/>
    </xf>
    <xf numFmtId="0" fontId="8" fillId="7" borderId="62" pivotButton="0" quotePrefix="0" xfId="0"/>
    <xf numFmtId="0" fontId="8" fillId="7" borderId="63" pivotButton="0" quotePrefix="0" xfId="0"/>
    <xf numFmtId="0" fontId="8" fillId="7" borderId="64" pivotButton="0" quotePrefix="0" xfId="0"/>
    <xf numFmtId="0" fontId="8" fillId="7" borderId="62" applyAlignment="1" pivotButton="0" quotePrefix="0" xfId="0">
      <alignment wrapText="1"/>
    </xf>
    <xf numFmtId="0" fontId="8" fillId="7" borderId="63" applyAlignment="1" pivotButton="0" quotePrefix="0" xfId="0">
      <alignment wrapText="1"/>
    </xf>
    <xf numFmtId="0" fontId="8" fillId="7" borderId="64" applyAlignment="1" pivotButton="0" quotePrefix="0" xfId="0">
      <alignment wrapText="1"/>
    </xf>
    <xf numFmtId="0" fontId="8" fillId="7" borderId="62" applyAlignment="1" pivotButton="0" quotePrefix="0" xfId="0">
      <alignment horizontal="left" wrapText="1"/>
    </xf>
    <xf numFmtId="0" fontId="8" fillId="7" borderId="63" applyAlignment="1" pivotButton="0" quotePrefix="0" xfId="0">
      <alignment horizontal="left" wrapText="1"/>
    </xf>
    <xf numFmtId="0" fontId="8" fillId="7" borderId="64" applyAlignment="1" pivotButton="0" quotePrefix="0" xfId="0">
      <alignment horizontal="left" wrapText="1"/>
    </xf>
    <xf numFmtId="0" fontId="8" fillId="7" borderId="62" applyAlignment="1" pivotButton="0" quotePrefix="0" xfId="0">
      <alignment horizontal="left" vertical="center" wrapText="1"/>
    </xf>
    <xf numFmtId="0" fontId="8" fillId="7" borderId="63" applyAlignment="1" pivotButton="0" quotePrefix="0" xfId="0">
      <alignment horizontal="left" vertical="center" wrapText="1"/>
    </xf>
    <xf numFmtId="0" fontId="8" fillId="7" borderId="64" applyAlignment="1" pivotButton="0" quotePrefix="0" xfId="0">
      <alignment horizontal="left" vertical="center" wrapText="1"/>
    </xf>
    <xf numFmtId="0" fontId="8" fillId="7" borderId="65" pivotButton="0" quotePrefix="0" xfId="0"/>
    <xf numFmtId="0" fontId="8" fillId="7" borderId="66" pivotButton="0" quotePrefix="0" xfId="0"/>
    <xf numFmtId="0" fontId="8" fillId="7" borderId="67" pivotButton="0" quotePrefix="0" xfId="0"/>
    <xf numFmtId="0" fontId="8" fillId="7" borderId="65" applyAlignment="1" pivotButton="0" quotePrefix="0" xfId="0">
      <alignment wrapText="1"/>
    </xf>
    <xf numFmtId="0" fontId="8" fillId="7" borderId="66" applyAlignment="1" pivotButton="0" quotePrefix="0" xfId="0">
      <alignment wrapText="1"/>
    </xf>
    <xf numFmtId="0" fontId="8" fillId="7" borderId="67" applyAlignment="1" pivotButton="0" quotePrefix="0" xfId="0">
      <alignment wrapText="1"/>
    </xf>
    <xf numFmtId="0" fontId="8" fillId="7" borderId="65" applyAlignment="1" pivotButton="0" quotePrefix="0" xfId="0">
      <alignment horizontal="left" wrapText="1"/>
    </xf>
    <xf numFmtId="0" fontId="8" fillId="7" borderId="66" applyAlignment="1" pivotButton="0" quotePrefix="0" xfId="0">
      <alignment horizontal="left" wrapText="1"/>
    </xf>
    <xf numFmtId="0" fontId="8" fillId="7" borderId="67" applyAlignment="1" pivotButton="0" quotePrefix="0" xfId="0">
      <alignment horizontal="left" wrapText="1"/>
    </xf>
    <xf numFmtId="0" fontId="8" fillId="7" borderId="65" applyAlignment="1" pivotButton="0" quotePrefix="0" xfId="0">
      <alignment horizontal="left" vertical="center" wrapText="1"/>
    </xf>
    <xf numFmtId="0" fontId="8" fillId="7" borderId="66" applyAlignment="1" pivotButton="0" quotePrefix="0" xfId="0">
      <alignment horizontal="left" vertical="center" wrapText="1"/>
    </xf>
    <xf numFmtId="0" fontId="8" fillId="7" borderId="67" applyAlignment="1" pivotButton="0" quotePrefix="0" xfId="0">
      <alignment horizontal="left" vertical="center" wrapText="1"/>
    </xf>
    <xf numFmtId="164" fontId="8" fillId="7" borderId="62" applyAlignment="1" pivotButton="0" quotePrefix="0" xfId="0">
      <alignment horizontal="left" vertical="center" wrapText="1"/>
    </xf>
    <xf numFmtId="164" fontId="8" fillId="7" borderId="63" applyAlignment="1" pivotButton="0" quotePrefix="0" xfId="0">
      <alignment horizontal="left" vertical="center" wrapText="1"/>
    </xf>
    <xf numFmtId="164" fontId="8" fillId="7" borderId="64" applyAlignment="1" pivotButton="0" quotePrefix="0" xfId="0">
      <alignment horizontal="left" vertical="center" wrapText="1"/>
    </xf>
    <xf numFmtId="164" fontId="8" fillId="7" borderId="65" applyAlignment="1" pivotButton="0" quotePrefix="0" xfId="0">
      <alignment horizontal="left" vertical="center" wrapText="1"/>
    </xf>
    <xf numFmtId="164" fontId="8" fillId="7" borderId="66" applyAlignment="1" pivotButton="0" quotePrefix="0" xfId="0">
      <alignment horizontal="left" vertical="center" wrapText="1"/>
    </xf>
    <xf numFmtId="164" fontId="8" fillId="7" borderId="67" applyAlignment="1" pivotButton="0" quotePrefix="0" xfId="0">
      <alignment horizontal="left" vertical="center" wrapText="1"/>
    </xf>
    <xf numFmtId="164" fontId="8" fillId="4" borderId="40" applyAlignment="1" pivotButton="0" quotePrefix="0" xfId="0">
      <alignment horizontal="left" vertical="center" wrapText="1"/>
    </xf>
    <xf numFmtId="164" fontId="8" fillId="4" borderId="50" applyAlignment="1" pivotButton="0" quotePrefix="0" xfId="0">
      <alignment horizontal="left" vertical="center" wrapText="1"/>
    </xf>
    <xf numFmtId="164" fontId="8" fillId="4" borderId="41" applyAlignment="1" pivotButton="0" quotePrefix="0" xfId="0">
      <alignment horizontal="left" vertical="center" wrapText="1"/>
    </xf>
    <xf numFmtId="164" fontId="8" fillId="4" borderId="42" applyAlignment="1" pivotButton="0" quotePrefix="0" xfId="0">
      <alignment horizontal="left" vertical="center" wrapText="1"/>
    </xf>
    <xf numFmtId="164" fontId="8" fillId="4" borderId="51" applyAlignment="1" pivotButton="0" quotePrefix="0" xfId="0">
      <alignment horizontal="left" vertical="center" wrapText="1"/>
    </xf>
    <xf numFmtId="164" fontId="8" fillId="4" borderId="43" applyAlignment="1" pivotButton="0" quotePrefix="0" xfId="0">
      <alignment horizontal="left" vertical="center" wrapText="1"/>
    </xf>
    <xf numFmtId="0" fontId="14" fillId="4" borderId="0" pivotButton="0" quotePrefix="0" xfId="0"/>
    <xf numFmtId="0" fontId="14" fillId="4" borderId="8" pivotButton="0" quotePrefix="0" xfId="0"/>
    <xf numFmtId="0" fontId="14" fillId="4" borderId="9" pivotButton="0" quotePrefix="0" xfId="0"/>
    <xf numFmtId="0" fontId="14" fillId="4" borderId="10" pivotButton="0" quotePrefix="0" xfId="0"/>
    <xf numFmtId="0" fontId="14" fillId="4" borderId="11" pivotButton="0" quotePrefix="0" xfId="0"/>
    <xf numFmtId="0" fontId="14" fillId="4" borderId="12" pivotButton="0" quotePrefix="0" xfId="0"/>
    <xf numFmtId="0" fontId="14" fillId="4" borderId="13" pivotButton="0" quotePrefix="0" xfId="0"/>
    <xf numFmtId="0" fontId="14" fillId="4" borderId="14" pivotButton="0" quotePrefix="0" xfId="0"/>
    <xf numFmtId="0" fontId="14" fillId="4" borderId="15" pivotButton="0" quotePrefix="0" xfId="0"/>
    <xf numFmtId="0" fontId="14" fillId="4" borderId="8" applyAlignment="1" pivotButton="0" quotePrefix="0" xfId="0">
      <alignment wrapText="1"/>
    </xf>
    <xf numFmtId="0" fontId="14" fillId="4" borderId="9" applyAlignment="1" pivotButton="0" quotePrefix="0" xfId="0">
      <alignment wrapText="1"/>
    </xf>
    <xf numFmtId="0" fontId="14" fillId="4" borderId="10" applyAlignment="1" pivotButton="0" quotePrefix="0" xfId="0">
      <alignment wrapText="1"/>
    </xf>
    <xf numFmtId="0" fontId="14" fillId="4" borderId="11" applyAlignment="1" pivotButton="0" quotePrefix="0" xfId="0">
      <alignment wrapText="1"/>
    </xf>
    <xf numFmtId="0" fontId="14" fillId="4" borderId="0" applyAlignment="1" pivotButton="0" quotePrefix="0" xfId="0">
      <alignment wrapText="1"/>
    </xf>
    <xf numFmtId="0" fontId="14" fillId="4" borderId="12" applyAlignment="1" pivotButton="0" quotePrefix="0" xfId="0">
      <alignment wrapText="1"/>
    </xf>
    <xf numFmtId="0" fontId="14" fillId="4" borderId="13" applyAlignment="1" pivotButton="0" quotePrefix="0" xfId="0">
      <alignment wrapText="1"/>
    </xf>
    <xf numFmtId="0" fontId="14" fillId="4" borderId="14" applyAlignment="1" pivotButton="0" quotePrefix="0" xfId="0">
      <alignment wrapText="1"/>
    </xf>
    <xf numFmtId="0" fontId="14" fillId="4" borderId="15" applyAlignment="1" pivotButton="0" quotePrefix="0" xfId="0">
      <alignment wrapText="1"/>
    </xf>
    <xf numFmtId="0" fontId="14" fillId="4" borderId="8" applyAlignment="1" pivotButton="0" quotePrefix="0" xfId="0">
      <alignment horizontal="left" wrapText="1"/>
    </xf>
    <xf numFmtId="0" fontId="14" fillId="4" borderId="9" applyAlignment="1" pivotButton="0" quotePrefix="0" xfId="0">
      <alignment horizontal="left" wrapText="1"/>
    </xf>
    <xf numFmtId="0" fontId="14" fillId="4" borderId="10" applyAlignment="1" pivotButton="0" quotePrefix="0" xfId="0">
      <alignment horizontal="left" wrapText="1"/>
    </xf>
    <xf numFmtId="0" fontId="14" fillId="4" borderId="11" applyAlignment="1" pivotButton="0" quotePrefix="0" xfId="0">
      <alignment horizontal="left" wrapText="1"/>
    </xf>
    <xf numFmtId="0" fontId="14" fillId="4" borderId="0" applyAlignment="1" pivotButton="0" quotePrefix="0" xfId="0">
      <alignment horizontal="left" wrapText="1"/>
    </xf>
    <xf numFmtId="0" fontId="14" fillId="4" borderId="12" applyAlignment="1" pivotButton="0" quotePrefix="0" xfId="0">
      <alignment horizontal="left" wrapText="1"/>
    </xf>
    <xf numFmtId="0" fontId="14" fillId="4" borderId="13" applyAlignment="1" pivotButton="0" quotePrefix="0" xfId="0">
      <alignment horizontal="left" wrapText="1"/>
    </xf>
    <xf numFmtId="0" fontId="14" fillId="4" borderId="14" applyAlignment="1" pivotButton="0" quotePrefix="0" xfId="0">
      <alignment horizontal="left" wrapText="1"/>
    </xf>
    <xf numFmtId="0" fontId="14" fillId="4" borderId="15" applyAlignment="1" pivotButton="0" quotePrefix="0" xfId="0">
      <alignment horizontal="left" wrapText="1"/>
    </xf>
    <xf numFmtId="0" fontId="14" fillId="4" borderId="8" applyAlignment="1" pivotButton="0" quotePrefix="0" xfId="0">
      <alignment horizontal="left" vertical="center" wrapText="1"/>
    </xf>
    <xf numFmtId="0" fontId="14" fillId="4" borderId="9" applyAlignment="1" pivotButton="0" quotePrefix="0" xfId="0">
      <alignment horizontal="left" vertical="center" wrapText="1"/>
    </xf>
    <xf numFmtId="0" fontId="14" fillId="4" borderId="10" applyAlignment="1" pivotButton="0" quotePrefix="0" xfId="0">
      <alignment horizontal="left" vertical="center" wrapText="1"/>
    </xf>
    <xf numFmtId="0" fontId="14" fillId="4" borderId="11" applyAlignment="1" pivotButton="0" quotePrefix="0" xfId="0">
      <alignment horizontal="left" vertical="center" wrapText="1"/>
    </xf>
    <xf numFmtId="0" fontId="14" fillId="4" borderId="0" applyAlignment="1" pivotButton="0" quotePrefix="0" xfId="0">
      <alignment horizontal="left" vertical="center" wrapText="1"/>
    </xf>
    <xf numFmtId="0" fontId="14" fillId="4" borderId="12" applyAlignment="1" pivotButton="0" quotePrefix="0" xfId="0">
      <alignment horizontal="left" vertical="center" wrapText="1"/>
    </xf>
    <xf numFmtId="0" fontId="14" fillId="4" borderId="13" applyAlignment="1" pivotButton="0" quotePrefix="0" xfId="0">
      <alignment horizontal="left" vertical="center" wrapText="1"/>
    </xf>
    <xf numFmtId="0" fontId="14" fillId="4" borderId="14" applyAlignment="1" pivotButton="0" quotePrefix="0" xfId="0">
      <alignment horizontal="left" vertical="center" wrapText="1"/>
    </xf>
    <xf numFmtId="0" fontId="14" fillId="4" borderId="15" applyAlignment="1" pivotButton="0" quotePrefix="0" xfId="0">
      <alignment horizontal="left" vertical="center" wrapText="1"/>
    </xf>
    <xf numFmtId="0" fontId="14" fillId="4" borderId="1" pivotButton="0" quotePrefix="0" xfId="0"/>
    <xf numFmtId="0" fontId="14" fillId="4" borderId="16" pivotButton="0" quotePrefix="0" xfId="0"/>
    <xf numFmtId="0" fontId="14" fillId="4" borderId="17" pivotButton="0" quotePrefix="0" xfId="0"/>
    <xf numFmtId="0" fontId="14" fillId="4" borderId="18" pivotButton="0" quotePrefix="0" xfId="0"/>
    <xf numFmtId="0" fontId="14" fillId="4" borderId="19" pivotButton="0" quotePrefix="0" xfId="0"/>
    <xf numFmtId="0" fontId="14" fillId="4" borderId="20" pivotButton="0" quotePrefix="0" xfId="0"/>
    <xf numFmtId="0" fontId="14" fillId="4" borderId="21" pivotButton="0" quotePrefix="0" xfId="0"/>
    <xf numFmtId="0" fontId="14" fillId="4" borderId="22" pivotButton="0" quotePrefix="0" xfId="0"/>
    <xf numFmtId="0" fontId="14" fillId="4" borderId="23" pivotButton="0" quotePrefix="0" xfId="0"/>
    <xf numFmtId="0" fontId="14" fillId="4" borderId="16" applyAlignment="1" pivotButton="0" quotePrefix="0" xfId="0">
      <alignment wrapText="1"/>
    </xf>
    <xf numFmtId="0" fontId="14" fillId="4" borderId="17" applyAlignment="1" pivotButton="0" quotePrefix="0" xfId="0">
      <alignment wrapText="1"/>
    </xf>
    <xf numFmtId="0" fontId="14" fillId="4" borderId="18" applyAlignment="1" pivotButton="0" quotePrefix="0" xfId="0">
      <alignment wrapText="1"/>
    </xf>
    <xf numFmtId="0" fontId="14" fillId="4" borderId="19" applyAlignment="1" pivotButton="0" quotePrefix="0" xfId="0">
      <alignment wrapText="1"/>
    </xf>
    <xf numFmtId="0" fontId="14" fillId="4" borderId="1" applyAlignment="1" pivotButton="0" quotePrefix="0" xfId="0">
      <alignment wrapText="1"/>
    </xf>
    <xf numFmtId="0" fontId="14" fillId="4" borderId="20" applyAlignment="1" pivotButton="0" quotePrefix="0" xfId="0">
      <alignment wrapText="1"/>
    </xf>
    <xf numFmtId="0" fontId="14" fillId="4" borderId="21" applyAlignment="1" pivotButton="0" quotePrefix="0" xfId="0">
      <alignment wrapText="1"/>
    </xf>
    <xf numFmtId="0" fontId="14" fillId="4" borderId="22" applyAlignment="1" pivotButton="0" quotePrefix="0" xfId="0">
      <alignment wrapText="1"/>
    </xf>
    <xf numFmtId="0" fontId="14" fillId="4" borderId="23" applyAlignment="1" pivotButton="0" quotePrefix="0" xfId="0">
      <alignment wrapText="1"/>
    </xf>
    <xf numFmtId="0" fontId="14" fillId="4" borderId="16" applyAlignment="1" pivotButton="0" quotePrefix="0" xfId="0">
      <alignment horizontal="left" wrapText="1"/>
    </xf>
    <xf numFmtId="0" fontId="14" fillId="4" borderId="17" applyAlignment="1" pivotButton="0" quotePrefix="0" xfId="0">
      <alignment horizontal="left" wrapText="1"/>
    </xf>
    <xf numFmtId="0" fontId="14" fillId="4" borderId="18" applyAlignment="1" pivotButton="0" quotePrefix="0" xfId="0">
      <alignment horizontal="left" wrapText="1"/>
    </xf>
    <xf numFmtId="0" fontId="14" fillId="4" borderId="19" applyAlignment="1" pivotButton="0" quotePrefix="0" xfId="0">
      <alignment horizontal="left" wrapText="1"/>
    </xf>
    <xf numFmtId="0" fontId="14" fillId="4" borderId="1" applyAlignment="1" pivotButton="0" quotePrefix="0" xfId="0">
      <alignment horizontal="left" wrapText="1"/>
    </xf>
    <xf numFmtId="0" fontId="14" fillId="4" borderId="20" applyAlignment="1" pivotButton="0" quotePrefix="0" xfId="0">
      <alignment horizontal="left" wrapText="1"/>
    </xf>
    <xf numFmtId="0" fontId="14" fillId="4" borderId="21" applyAlignment="1" pivotButton="0" quotePrefix="0" xfId="0">
      <alignment horizontal="left" wrapText="1"/>
    </xf>
    <xf numFmtId="0" fontId="14" fillId="4" borderId="22" applyAlignment="1" pivotButton="0" quotePrefix="0" xfId="0">
      <alignment horizontal="left" wrapText="1"/>
    </xf>
    <xf numFmtId="0" fontId="14" fillId="4" borderId="23" applyAlignment="1" pivotButton="0" quotePrefix="0" xfId="0">
      <alignment horizontal="left" wrapText="1"/>
    </xf>
    <xf numFmtId="0" fontId="14" fillId="4" borderId="16" applyAlignment="1" pivotButton="0" quotePrefix="0" xfId="0">
      <alignment horizontal="left" vertical="center" wrapText="1"/>
    </xf>
    <xf numFmtId="0" fontId="14" fillId="4" borderId="17" applyAlignment="1" pivotButton="0" quotePrefix="0" xfId="0">
      <alignment horizontal="left" vertical="center" wrapText="1"/>
    </xf>
    <xf numFmtId="0" fontId="14" fillId="4" borderId="18" applyAlignment="1" pivotButton="0" quotePrefix="0" xfId="0">
      <alignment horizontal="left" vertical="center" wrapText="1"/>
    </xf>
    <xf numFmtId="0" fontId="14" fillId="4" borderId="19" applyAlignment="1" pivotButton="0" quotePrefix="0" xfId="0">
      <alignment horizontal="left" vertical="center" wrapText="1"/>
    </xf>
    <xf numFmtId="0" fontId="14" fillId="4" borderId="1" applyAlignment="1" pivotButton="0" quotePrefix="0" xfId="0">
      <alignment horizontal="left" vertical="center" wrapText="1"/>
    </xf>
    <xf numFmtId="0" fontId="14" fillId="4" borderId="20" applyAlignment="1" pivotButton="0" quotePrefix="0" xfId="0">
      <alignment horizontal="left" vertical="center" wrapText="1"/>
    </xf>
    <xf numFmtId="0" fontId="14" fillId="4" borderId="21" applyAlignment="1" pivotButton="0" quotePrefix="0" xfId="0">
      <alignment horizontal="left" vertical="center" wrapText="1"/>
    </xf>
    <xf numFmtId="0" fontId="14" fillId="4" borderId="22" applyAlignment="1" pivotButton="0" quotePrefix="0" xfId="0">
      <alignment horizontal="left" vertical="center" wrapText="1"/>
    </xf>
    <xf numFmtId="0" fontId="14" fillId="4" borderId="23" applyAlignment="1" pivotButton="0" quotePrefix="0" xfId="0">
      <alignment horizontal="left" vertical="center" wrapText="1"/>
    </xf>
    <xf numFmtId="0" fontId="7" fillId="4" borderId="40" applyAlignment="1" pivotButton="0" quotePrefix="0" xfId="0">
      <alignment horizontal="left" vertical="center" wrapText="1"/>
    </xf>
    <xf numFmtId="0" fontId="7" fillId="4" borderId="48" applyAlignment="1" pivotButton="0" quotePrefix="0" xfId="0">
      <alignment horizontal="left" vertical="center" wrapText="1"/>
    </xf>
    <xf numFmtId="0" fontId="7" fillId="4" borderId="42" applyAlignment="1" pivotButton="0" quotePrefix="0" xfId="0">
      <alignment horizontal="left" vertical="center" wrapText="1"/>
    </xf>
    <xf numFmtId="0" fontId="7" fillId="4" borderId="49" applyAlignment="1" pivotButton="0" quotePrefix="0" xfId="0">
      <alignment horizontal="left" vertical="center" wrapText="1"/>
    </xf>
    <xf numFmtId="0" fontId="24" fillId="7" borderId="0" pivotButton="0" quotePrefix="0" xfId="0"/>
    <xf numFmtId="0" fontId="24" fillId="7" borderId="28" pivotButton="0" quotePrefix="0" xfId="0"/>
    <xf numFmtId="0" fontId="24" fillId="7" borderId="52" pivotButton="0" quotePrefix="0" xfId="0"/>
    <xf numFmtId="0" fontId="24" fillId="7" borderId="29" pivotButton="0" quotePrefix="0" xfId="0"/>
    <xf numFmtId="0" fontId="24" fillId="7" borderId="30" pivotButton="0" quotePrefix="0" xfId="0"/>
    <xf numFmtId="0" fontId="24" fillId="7" borderId="31" pivotButton="0" quotePrefix="0" xfId="0"/>
    <xf numFmtId="0" fontId="24" fillId="7" borderId="32" pivotButton="0" quotePrefix="0" xfId="0"/>
    <xf numFmtId="0" fontId="24" fillId="7" borderId="53" pivotButton="0" quotePrefix="0" xfId="0"/>
    <xf numFmtId="0" fontId="24" fillId="7" borderId="33" pivotButton="0" quotePrefix="0" xfId="0"/>
    <xf numFmtId="0" fontId="24" fillId="7" borderId="28" applyAlignment="1" pivotButton="0" quotePrefix="0" xfId="0">
      <alignment wrapText="1"/>
    </xf>
    <xf numFmtId="0" fontId="24" fillId="7" borderId="52" applyAlignment="1" pivotButton="0" quotePrefix="0" xfId="0">
      <alignment wrapText="1"/>
    </xf>
    <xf numFmtId="0" fontId="24" fillId="7" borderId="29" applyAlignment="1" pivotButton="0" quotePrefix="0" xfId="0">
      <alignment wrapText="1"/>
    </xf>
    <xf numFmtId="0" fontId="24" fillId="7" borderId="30" applyAlignment="1" pivotButton="0" quotePrefix="0" xfId="0">
      <alignment wrapText="1"/>
    </xf>
    <xf numFmtId="0" fontId="24" fillId="7" borderId="0" applyAlignment="1" pivotButton="0" quotePrefix="0" xfId="0">
      <alignment wrapText="1"/>
    </xf>
    <xf numFmtId="0" fontId="24" fillId="7" borderId="31" applyAlignment="1" pivotButton="0" quotePrefix="0" xfId="0">
      <alignment wrapText="1"/>
    </xf>
    <xf numFmtId="0" fontId="24" fillId="7" borderId="32" applyAlignment="1" pivotButton="0" quotePrefix="0" xfId="0">
      <alignment wrapText="1"/>
    </xf>
    <xf numFmtId="0" fontId="24" fillId="7" borderId="53" applyAlignment="1" pivotButton="0" quotePrefix="0" xfId="0">
      <alignment wrapText="1"/>
    </xf>
    <xf numFmtId="0" fontId="24" fillId="7" borderId="33" applyAlignment="1" pivotButton="0" quotePrefix="0" xfId="0">
      <alignment wrapText="1"/>
    </xf>
    <xf numFmtId="0" fontId="24" fillId="7" borderId="28" applyAlignment="1" pivotButton="0" quotePrefix="0" xfId="0">
      <alignment horizontal="left" wrapText="1"/>
    </xf>
    <xf numFmtId="0" fontId="24" fillId="7" borderId="52" applyAlignment="1" pivotButton="0" quotePrefix="0" xfId="0">
      <alignment horizontal="left" wrapText="1"/>
    </xf>
    <xf numFmtId="0" fontId="24" fillId="7" borderId="29" applyAlignment="1" pivotButton="0" quotePrefix="0" xfId="0">
      <alignment horizontal="left" wrapText="1"/>
    </xf>
    <xf numFmtId="0" fontId="24" fillId="7" borderId="30" applyAlignment="1" pivotButton="0" quotePrefix="0" xfId="0">
      <alignment horizontal="left" wrapText="1"/>
    </xf>
    <xf numFmtId="0" fontId="24" fillId="7" borderId="0" applyAlignment="1" pivotButton="0" quotePrefix="0" xfId="0">
      <alignment horizontal="left" wrapText="1"/>
    </xf>
    <xf numFmtId="0" fontId="24" fillId="7" borderId="31" applyAlignment="1" pivotButton="0" quotePrefix="0" xfId="0">
      <alignment horizontal="left" wrapText="1"/>
    </xf>
    <xf numFmtId="0" fontId="24" fillId="7" borderId="32" applyAlignment="1" pivotButton="0" quotePrefix="0" xfId="0">
      <alignment horizontal="left" wrapText="1"/>
    </xf>
    <xf numFmtId="0" fontId="24" fillId="7" borderId="53" applyAlignment="1" pivotButton="0" quotePrefix="0" xfId="0">
      <alignment horizontal="left" wrapText="1"/>
    </xf>
    <xf numFmtId="0" fontId="24" fillId="7" borderId="33" applyAlignment="1" pivotButton="0" quotePrefix="0" xfId="0">
      <alignment horizontal="left" wrapText="1"/>
    </xf>
    <xf numFmtId="0" fontId="24" fillId="7" borderId="28" applyAlignment="1" pivotButton="0" quotePrefix="0" xfId="0">
      <alignment horizontal="left" vertical="center" wrapText="1"/>
    </xf>
    <xf numFmtId="0" fontId="24" fillId="7" borderId="52" applyAlignment="1" pivotButton="0" quotePrefix="0" xfId="0">
      <alignment horizontal="left" vertical="center" wrapText="1"/>
    </xf>
    <xf numFmtId="0" fontId="24" fillId="7" borderId="29" applyAlignment="1" pivotButton="0" quotePrefix="0" xfId="0">
      <alignment horizontal="left" vertical="center" wrapText="1"/>
    </xf>
    <xf numFmtId="0" fontId="24" fillId="7" borderId="30" applyAlignment="1" pivotButton="0" quotePrefix="0" xfId="0">
      <alignment horizontal="left" vertical="center" wrapText="1"/>
    </xf>
    <xf numFmtId="0" fontId="24" fillId="7" borderId="0" applyAlignment="1" pivotButton="0" quotePrefix="0" xfId="0">
      <alignment horizontal="left" vertical="center" wrapText="1"/>
    </xf>
    <xf numFmtId="0" fontId="24" fillId="7" borderId="31" applyAlignment="1" pivotButton="0" quotePrefix="0" xfId="0">
      <alignment horizontal="left" vertical="center" wrapText="1"/>
    </xf>
    <xf numFmtId="0" fontId="24" fillId="7" borderId="32" applyAlignment="1" pivotButton="0" quotePrefix="0" xfId="0">
      <alignment horizontal="left" vertical="center" wrapText="1"/>
    </xf>
    <xf numFmtId="0" fontId="24" fillId="7" borderId="53" applyAlignment="1" pivotButton="0" quotePrefix="0" xfId="0">
      <alignment horizontal="left" vertical="center" wrapText="1"/>
    </xf>
    <xf numFmtId="0" fontId="24" fillId="7" borderId="33" applyAlignment="1" pivotButton="0" quotePrefix="0" xfId="0">
      <alignment horizontal="left" vertical="center" wrapText="1"/>
    </xf>
    <xf numFmtId="0" fontId="5" fillId="3" borderId="70" applyAlignment="1" pivotButton="0" quotePrefix="0" xfId="0">
      <alignment horizontal="left" vertical="center" wrapText="1"/>
    </xf>
    <xf numFmtId="0" fontId="0" fillId="0" borderId="6" pivotButton="0" quotePrefix="0" xfId="0"/>
    <xf numFmtId="0" fontId="0" fillId="0" borderId="7" pivotButton="0" quotePrefix="0" xfId="0"/>
    <xf numFmtId="0" fontId="6" fillId="4" borderId="49" applyAlignment="1" pivotButton="0" quotePrefix="0" xfId="0">
      <alignment horizontal="left" vertical="center" wrapText="1"/>
    </xf>
    <xf numFmtId="0" fontId="0" fillId="0" borderId="17" pivotButton="0" quotePrefix="0" xfId="0"/>
    <xf numFmtId="0" fontId="0" fillId="0" borderId="18" pivotButton="0" quotePrefix="0" xfId="0"/>
    <xf numFmtId="0" fontId="0" fillId="0" borderId="19" pivotButton="0" quotePrefix="0" xfId="0"/>
    <xf numFmtId="0" fontId="0" fillId="0" borderId="20" pivotButton="0" quotePrefix="0" xfId="0"/>
    <xf numFmtId="0" fontId="0" fillId="0" borderId="21" pivotButton="0" quotePrefix="0" xfId="0"/>
    <xf numFmtId="0" fontId="0" fillId="0" borderId="22" pivotButton="0" quotePrefix="0" xfId="0"/>
    <xf numFmtId="0" fontId="0" fillId="0" borderId="23" pivotButton="0" quotePrefix="0" xfId="0"/>
    <xf numFmtId="0" fontId="0" fillId="0" borderId="27" pivotButton="0" quotePrefix="0" xfId="0"/>
    <xf numFmtId="0" fontId="0" fillId="5" borderId="49" applyAlignment="1" pivotButton="0" quotePrefix="0" xfId="0">
      <alignment horizontal="left" vertical="center" wrapText="1"/>
    </xf>
    <xf numFmtId="0" fontId="0" fillId="6" borderId="49" applyAlignment="1" pivotButton="0" quotePrefix="0" xfId="0">
      <alignment horizontal="left" vertical="center" wrapText="1"/>
    </xf>
    <xf numFmtId="0" fontId="0" fillId="7" borderId="69" applyAlignment="1" pivotButton="0" quotePrefix="0" xfId="0">
      <alignment horizontal="left" vertical="center" wrapText="1"/>
    </xf>
    <xf numFmtId="0" fontId="0" fillId="0" borderId="35" pivotButton="0" quotePrefix="0" xfId="0"/>
    <xf numFmtId="0" fontId="0" fillId="0" borderId="36" pivotButton="0" quotePrefix="0" xfId="0"/>
    <xf numFmtId="0" fontId="0" fillId="0" borderId="37" pivotButton="0" quotePrefix="0" xfId="0"/>
    <xf numFmtId="0" fontId="0" fillId="0" borderId="38" pivotButton="0" quotePrefix="0" xfId="0"/>
    <xf numFmtId="0" fontId="0" fillId="0" borderId="39" pivotButton="0" quotePrefix="0" xfId="0"/>
    <xf numFmtId="0" fontId="7" fillId="5" borderId="49" applyAlignment="1" pivotButton="0" quotePrefix="0" xfId="0">
      <alignment horizontal="left" vertical="center" wrapText="1"/>
    </xf>
    <xf numFmtId="0" fontId="0" fillId="0" borderId="43" pivotButton="0" quotePrefix="0" xfId="0"/>
    <xf numFmtId="0" fontId="8" fillId="5" borderId="49" applyAlignment="1" pivotButton="0" quotePrefix="0" xfId="0">
      <alignment horizontal="left" vertical="center" wrapText="1"/>
    </xf>
    <xf numFmtId="0" fontId="7" fillId="8" borderId="49" applyAlignment="1" pivotButton="0" quotePrefix="0" xfId="0">
      <alignment horizontal="left" vertical="center" wrapText="1"/>
    </xf>
    <xf numFmtId="0" fontId="0" fillId="0" borderId="47" pivotButton="0" quotePrefix="0" xfId="0"/>
    <xf numFmtId="0" fontId="8" fillId="4" borderId="49" applyAlignment="1" pivotButton="0" quotePrefix="0" xfId="0">
      <alignment horizontal="left" vertical="center" wrapText="1"/>
    </xf>
    <xf numFmtId="0" fontId="0" fillId="0" borderId="51" pivotButton="0" quotePrefix="0" xfId="0"/>
    <xf numFmtId="0" fontId="10" fillId="8" borderId="49" applyAlignment="1" pivotButton="0" quotePrefix="0" xfId="0">
      <alignment horizontal="left" vertical="center" wrapText="1"/>
    </xf>
    <xf numFmtId="0" fontId="0" fillId="7" borderId="49" applyAlignment="1" pivotButton="0" quotePrefix="0" xfId="0">
      <alignment horizontal="left" vertical="center" wrapText="1"/>
    </xf>
    <xf numFmtId="0" fontId="0" fillId="4" borderId="49" applyAlignment="1" pivotButton="0" quotePrefix="0" xfId="0">
      <alignment horizontal="left" vertical="center" wrapText="1"/>
    </xf>
    <xf numFmtId="0" fontId="0" fillId="9" borderId="49" applyAlignment="1" pivotButton="0" quotePrefix="0" xfId="0">
      <alignment horizontal="left" vertical="center" wrapText="1"/>
    </xf>
    <xf numFmtId="0" fontId="11" fillId="7" borderId="69" applyAlignment="1" pivotButton="0" quotePrefix="0" xfId="0">
      <alignment horizontal="left" vertical="center" wrapText="1"/>
    </xf>
    <xf numFmtId="0" fontId="0" fillId="0" borderId="54" pivotButton="0" quotePrefix="0" xfId="0"/>
    <xf numFmtId="0" fontId="0" fillId="0" borderId="55" pivotButton="0" quotePrefix="0" xfId="0"/>
    <xf numFmtId="0" fontId="12" fillId="6" borderId="49" applyAlignment="1" pivotButton="0" quotePrefix="0" xfId="0">
      <alignment horizontal="left" vertical="center" wrapText="1"/>
    </xf>
    <xf numFmtId="0" fontId="5" fillId="3" borderId="75" applyAlignment="1" pivotButton="0" quotePrefix="0" xfId="0">
      <alignment horizontal="center" vertical="center"/>
    </xf>
    <xf numFmtId="0" fontId="0" fillId="0" borderId="60" pivotButton="0" quotePrefix="0" xfId="0"/>
    <xf numFmtId="0" fontId="0" fillId="0" borderId="61" pivotButton="0" quotePrefix="0" xfId="0"/>
    <xf numFmtId="0" fontId="0" fillId="0" borderId="66" pivotButton="0" quotePrefix="0" xfId="0"/>
    <xf numFmtId="0" fontId="0" fillId="0" borderId="67" pivotButton="0" quotePrefix="0" xfId="0"/>
    <xf numFmtId="164" fontId="0" fillId="7" borderId="69" applyAlignment="1" pivotButton="0" quotePrefix="0" xfId="0">
      <alignment horizontal="left" vertical="center" wrapText="1"/>
    </xf>
    <xf numFmtId="0" fontId="9" fillId="4" borderId="49" applyAlignment="1" pivotButton="0" quotePrefix="0" xfId="0">
      <alignment horizontal="left" vertical="center" wrapText="1"/>
    </xf>
    <xf numFmtId="0" fontId="17" fillId="7" borderId="69" applyAlignment="1" pivotButton="0" quotePrefix="0" xfId="0">
      <alignment horizontal="left" vertical="center" wrapText="1"/>
    </xf>
    <xf numFmtId="164" fontId="8" fillId="7" borderId="68" applyAlignment="1" pivotButton="0" quotePrefix="0" xfId="0">
      <alignment horizontal="left" vertical="center" wrapText="1"/>
    </xf>
    <xf numFmtId="164" fontId="18" fillId="7" borderId="68" applyAlignment="1" pivotButton="0" quotePrefix="0" xfId="0">
      <alignment horizontal="left" vertical="center" wrapText="1"/>
    </xf>
    <xf numFmtId="0" fontId="21" fillId="3" borderId="70" applyAlignment="1" pivotButton="0" quotePrefix="0" xfId="0">
      <alignment horizontal="center" vertical="center"/>
    </xf>
    <xf numFmtId="0" fontId="22" fillId="8" borderId="49" applyAlignment="1" pivotButton="0" quotePrefix="0" xfId="0">
      <alignment horizontal="center" vertical="center" wrapText="1"/>
    </xf>
    <xf numFmtId="0" fontId="23" fillId="9" borderId="49" applyAlignment="1" pivotButton="0" quotePrefix="0" xfId="0">
      <alignment horizontal="center" vertical="center" wrapText="1"/>
    </xf>
    <xf numFmtId="0" fontId="10" fillId="6" borderId="49" applyAlignment="1" pivotButton="0" quotePrefix="0" xfId="0">
      <alignment horizontal="left" vertical="center" wrapText="1"/>
    </xf>
    <xf numFmtId="164" fontId="8" fillId="7" borderId="69" applyAlignment="1" pivotButton="0" quotePrefix="0" xfId="0">
      <alignment horizontal="left" vertical="center" wrapText="1"/>
    </xf>
    <xf numFmtId="164" fontId="8" fillId="4" borderId="49" applyAlignment="1" pivotButton="0" quotePrefix="0" xfId="0">
      <alignment horizontal="left" vertical="center" wrapText="1"/>
    </xf>
    <xf numFmtId="0" fontId="14" fillId="4" borderId="49" applyAlignment="1" pivotButton="0" quotePrefix="0" xfId="0">
      <alignment horizontal="left" vertical="center" wrapText="1"/>
    </xf>
    <xf numFmtId="0" fontId="25" fillId="0" borderId="78" pivotButton="0" quotePrefix="0" xfId="1"/>
    <xf numFmtId="0" fontId="24" fillId="7" borderId="69" applyAlignment="1" pivotButton="0" quotePrefix="0" xfId="0">
      <alignment horizontal="left" vertical="center" wrapText="1"/>
    </xf>
  </cellXfs>
  <cellStyles count="2">
    <cellStyle name="Normal" xfId="0"/>
    <cellStyle name="Hyperlink" xfId="1" builtinId="8" hidden="0"/>
  </cellStyles>
  <dxfs count="48">
    <dxf>
      <font>
        <b val="1"/>
        <color rgb="FFB42318"/>
      </font>
      <fill>
        <patternFill patternType="solid">
          <bgColor rgb="FFFDECEC"/>
        </patternFill>
      </fill>
    </dxf>
    <dxf>
      <font>
        <b val="1"/>
        <color rgb="FF8A5A00"/>
      </font>
      <fill>
        <patternFill patternType="solid">
          <bgColor rgb="FFFFF7D6"/>
        </patternFill>
      </fill>
    </dxf>
    <dxf>
      <font>
        <b val="1"/>
        <color rgb="FF8A5A00"/>
      </font>
      <fill>
        <patternFill patternType="solid">
          <bgColor rgb="FFFFF7D6"/>
        </patternFill>
      </fill>
    </dxf>
    <dxf>
      <font>
        <b val="1"/>
        <color rgb="FF137A3D"/>
      </font>
      <fill>
        <patternFill patternType="solid">
          <bgColor rgb="FFEAF7EE"/>
        </patternFill>
      </fill>
    </dxf>
    <dxf>
      <font>
        <b val="1"/>
        <color rgb="FFB42318"/>
      </font>
      <fill>
        <patternFill patternType="solid">
          <bgColor rgb="FFFDECEC"/>
        </patternFill>
      </fill>
    </dxf>
    <dxf>
      <font>
        <b val="1"/>
        <color rgb="FF8A5A00"/>
      </font>
      <fill>
        <patternFill patternType="solid">
          <bgColor rgb="FFFFF7D6"/>
        </patternFill>
      </fill>
    </dxf>
    <dxf>
      <font>
        <b val="1"/>
        <color rgb="FF8A5A00"/>
      </font>
      <fill>
        <patternFill patternType="solid">
          <bgColor rgb="FFFFF7D6"/>
        </patternFill>
      </fill>
    </dxf>
    <dxf>
      <font>
        <b val="1"/>
        <color rgb="FF0046A8"/>
      </font>
      <fill>
        <patternFill patternType="solid">
          <bgColor rgb="FFEAF2FF"/>
        </patternFill>
      </fill>
    </dxf>
    <dxf>
      <font>
        <b val="1"/>
        <color rgb="FF8A5A00"/>
      </font>
      <fill>
        <patternFill patternType="solid">
          <bgColor rgb="FFFFF7D6"/>
        </patternFill>
      </fill>
    </dxf>
    <dxf>
      <font>
        <b val="1"/>
        <color rgb="FFB42318"/>
      </font>
      <fill>
        <patternFill patternType="solid">
          <bgColor rgb="FFFDECEC"/>
        </patternFill>
      </fill>
    </dxf>
    <dxf>
      <font>
        <b val="1"/>
        <color rgb="FF137A3D"/>
      </font>
      <fill>
        <patternFill patternType="solid">
          <bgColor rgb="FFEAF7EE"/>
        </patternFill>
      </fill>
    </dxf>
    <dxf>
      <font>
        <b val="1"/>
        <color rgb="FFB42318"/>
      </font>
      <fill>
        <patternFill patternType="solid">
          <bgColor rgb="FFFDECEC"/>
        </patternFill>
      </fill>
    </dxf>
    <dxf>
      <font>
        <b val="1"/>
        <color rgb="FF137A3D"/>
      </font>
      <fill>
        <patternFill patternType="solid">
          <bgColor rgb="FFEAF7EE"/>
        </patternFill>
      </fill>
    </dxf>
    <dxf>
      <font>
        <b val="1"/>
        <color rgb="FFB42318"/>
      </font>
      <fill>
        <patternFill patternType="solid">
          <bgColor rgb="FFFDECEC"/>
        </patternFill>
      </fill>
    </dxf>
    <dxf>
      <font>
        <b val="1"/>
        <color rgb="FF8A5A00"/>
      </font>
      <fill>
        <patternFill patternType="solid">
          <bgColor rgb="FFFFF7D6"/>
        </patternFill>
      </fill>
    </dxf>
    <dxf>
      <font>
        <b val="1"/>
        <color rgb="FF137A3D"/>
      </font>
      <fill>
        <patternFill patternType="solid">
          <bgColor rgb="FFEAF7EE"/>
        </patternFill>
      </fill>
    </dxf>
    <dxf>
      <font>
        <b val="1"/>
        <color rgb="FFB42318"/>
      </font>
      <fill>
        <patternFill patternType="solid">
          <bgColor rgb="FFFDECEC"/>
        </patternFill>
      </fill>
    </dxf>
    <dxf>
      <font>
        <b val="1"/>
        <color rgb="FF137A3D"/>
      </font>
      <fill>
        <patternFill patternType="solid">
          <bgColor rgb="FFEAF7EE"/>
        </patternFill>
      </fill>
    </dxf>
    <dxf>
      <font>
        <b val="1"/>
        <color rgb="FFB42318"/>
      </font>
      <fill>
        <patternFill patternType="solid">
          <bgColor rgb="FFFDECEC"/>
        </patternFill>
      </fill>
    </dxf>
    <dxf>
      <font>
        <b val="1"/>
        <color rgb="FF137A3D"/>
      </font>
      <fill>
        <patternFill patternType="solid">
          <bgColor rgb="FFEAF7EE"/>
        </patternFill>
      </fill>
    </dxf>
    <dxf>
      <font>
        <b val="1"/>
        <color rgb="FFB42318"/>
      </font>
      <fill>
        <patternFill patternType="solid">
          <bgColor rgb="FFFDECEC"/>
        </patternFill>
      </fill>
    </dxf>
    <dxf>
      <font>
        <b val="1"/>
        <color rgb="FF137A3D"/>
      </font>
      <fill>
        <patternFill patternType="solid">
          <bgColor rgb="FFEAF7EE"/>
        </patternFill>
      </fill>
    </dxf>
    <dxf>
      <font>
        <b val="1"/>
        <color rgb="FFB42318"/>
      </font>
      <fill>
        <patternFill patternType="solid">
          <bgColor rgb="FFFDECEC"/>
        </patternFill>
      </fill>
    </dxf>
    <dxf>
      <font>
        <b val="1"/>
        <color rgb="FF8A5A00"/>
      </font>
      <fill>
        <patternFill patternType="solid">
          <bgColor rgb="FFFFF7D6"/>
        </patternFill>
      </fill>
    </dxf>
    <dxf>
      <font>
        <b val="1"/>
        <color rgb="FFB42318"/>
      </font>
      <fill>
        <patternFill patternType="solid">
          <bgColor rgb="FFFDECEC"/>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B42318"/>
      </font>
      <fill>
        <patternFill patternType="solid">
          <bgColor rgb="FFFDECEC"/>
        </patternFill>
      </fill>
    </dxf>
    <dxf>
      <font>
        <b val="1"/>
        <color rgb="FFB42318"/>
      </font>
      <fill>
        <patternFill patternType="solid">
          <bgColor rgb="FFFDECEC"/>
        </patternFill>
      </fill>
    </dxf>
    <dxf>
      <font>
        <b val="1"/>
        <color rgb="FFB42318"/>
      </font>
      <fill>
        <patternFill patternType="solid">
          <bgColor rgb="FFFDECEC"/>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8A5A00"/>
      </font>
      <fill>
        <patternFill patternType="solid">
          <bgColor rgb="FFFFF7D6"/>
        </patternFill>
      </fill>
    </dxf>
    <dxf>
      <font>
        <b val="1"/>
        <color rgb="FF137A3D"/>
      </font>
      <fill>
        <patternFill patternType="solid">
          <bgColor rgb="FFEAF7EE"/>
        </patternFill>
      </fill>
    </dxf>
    <dxf>
      <font>
        <b val="1"/>
        <color rgb="FF137A3D"/>
      </font>
      <fill>
        <patternFill patternType="solid">
          <bgColor rgb="FFEAF7EE"/>
        </patternFill>
      </fill>
    </dxf>
    <dxf>
      <font>
        <b val="1"/>
        <color rgb="FFB42318"/>
      </font>
      <fill>
        <patternFill patternType="solid">
          <bgColor rgb="FFFDECEC"/>
        </patternFill>
      </fill>
    </dxf>
    <dxf>
      <font>
        <b val="1"/>
        <color rgb="FF8A5A00"/>
      </font>
      <fill>
        <patternFill patternType="solid">
          <bgColor rgb="FFFFF7D6"/>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6</col>
      <colOff>0</colOff>
      <row>0</row>
      <rowOff>0</rowOff>
    </from>
    <ext cx="4191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eur-lex.europa.eu/eli/reg/2024/1689/2026-07-27/eng" TargetMode="External" Id="rId1"/><Relationship Type="http://schemas.openxmlformats.org/officeDocument/2006/relationships/hyperlink" Target="https://eur-lex.europa.eu/eli/reg/2026/1744/oj/eng" TargetMode="External" Id="rId2"/><Relationship Type="http://schemas.openxmlformats.org/officeDocument/2006/relationships/hyperlink" Target="https://digital-strategy.ec.europa.eu/en/library/commission-publishes-guidelines-prohibited-artificial-intelligence-ai-practices-defined-ai-act" TargetMode="External" Id="rId3"/><Relationship Type="http://schemas.openxmlformats.org/officeDocument/2006/relationships/hyperlink" Target="https://digital-strategy.ec.europa.eu/en/library/report-review-prohibitions-and-high-risk-ai" TargetMode="External" Id="rId4"/><Relationship Type="http://schemas.openxmlformats.org/officeDocument/2006/relationships/hyperlink" Target="https://eur-lex.europa.eu/legal-content/EN/TXT/?uri=CELEX:32011L0093" TargetMode="External" Id="rId5"/><Relationship Type="http://schemas.openxmlformats.org/officeDocument/2006/relationships/hyperlink" Target="https://eur-lex.europa.eu/eli/reg/2016/679/oj/eng" TargetMode="External" Id="rId6"/><Relationship Type="http://schemas.openxmlformats.org/officeDocument/2006/relationships/hyperlink" Target="https://eur-lex.europa.eu/eli/dir/2016/680/oj/eng" TargetMode="External" Id="rId7"/><Relationship Type="http://schemas.openxmlformats.org/officeDocument/2006/relationships/hyperlink" Target="https://eur-lex.europa.eu/eli/reg/2024/1689/2026-07-27/eng" TargetMode="External" Id="rId8"/></Relationships>
</file>

<file path=xl/worksheets/sheet1.xml><?xml version="1.0" encoding="utf-8"?>
<worksheet xmlns="http://schemas.openxmlformats.org/spreadsheetml/2006/main">
  <sheetPr>
    <outlinePr summaryBelow="1" summaryRight="1"/>
    <pageSetUpPr fitToPage="1"/>
  </sheetPr>
  <dimension ref="A1:G62"/>
  <sheetViews>
    <sheetView showGridLines="0" workbookViewId="0">
      <selection activeCell="A1" sqref="A1"/>
    </sheetView>
  </sheetViews>
  <sheetFormatPr baseColWidth="8" defaultRowHeight="15"/>
  <cols>
    <col width="3" customWidth="1" min="1" max="1"/>
    <col width="14" customWidth="1" min="2" max="2"/>
    <col width="22" customWidth="1" min="3" max="3"/>
    <col width="26" customWidth="1" min="4" max="4"/>
    <col width="26" customWidth="1" min="5" max="5"/>
    <col width="23" customWidth="1" min="6" max="6"/>
    <col width="27" customWidth="1" min="7" max="7"/>
  </cols>
  <sheetData>
    <row r="1" ht="24" customHeight="1">
      <c r="B1" s="7" t="inlineStr">
        <is>
          <t>AZCOMPLY</t>
        </is>
      </c>
      <c r="C1" s="1" t="n"/>
      <c r="D1" s="1" t="n"/>
      <c r="E1" s="1" t="n"/>
      <c r="F1" s="1" t="n"/>
      <c r="G1" s="1" t="n"/>
    </row>
    <row r="2" ht="34" customHeight="1">
      <c r="B2" s="11" t="inlineStr">
        <is>
          <t>EU AI Act — Article 5 Prohibited Practices Control Workbook</t>
        </is>
      </c>
      <c r="C2" s="1" t="n"/>
      <c r="D2" s="1" t="n"/>
      <c r="E2" s="1" t="n"/>
      <c r="F2" s="1" t="n"/>
      <c r="G2" s="1" t="n"/>
    </row>
    <row r="3" ht="28" customHeight="1">
      <c r="B3" s="15" t="inlineStr">
        <is>
          <t>Professional operational template for Article 5 prohibited-practice screening, evidence and independent review</t>
        </is>
      </c>
      <c r="C3" s="1" t="n"/>
      <c r="D3" s="1" t="n"/>
      <c r="E3" s="1" t="n"/>
      <c r="F3" s="1" t="n"/>
      <c r="G3" s="1" t="n"/>
    </row>
    <row r="4" ht="30" customHeight="1">
      <c r="B4" s="19" t="inlineStr">
        <is>
          <t>Version 2026.09.1 · Legal baseline verified 2026-09-04 · Updated for Regulation (EU) 2026/1744 additions to Article 5(1)(ba) and (bb).</t>
        </is>
      </c>
      <c r="C4" s="1" t="n"/>
      <c r="D4" s="1" t="n"/>
      <c r="E4" s="1" t="n"/>
      <c r="F4" s="1" t="n"/>
      <c r="G4" s="1" t="n"/>
    </row>
    <row r="5"/>
    <row r="6">
      <c r="B6" s="1314" t="inlineStr">
        <is>
          <t>ABOUT AZCOMPLY AND THIS WORKBOOK</t>
        </is>
      </c>
      <c r="C6" s="1315" t="n"/>
      <c r="D6" s="1315" t="n"/>
      <c r="E6" s="1315" t="n"/>
      <c r="F6" s="1315" t="n"/>
      <c r="G6" s="1316" t="n"/>
    </row>
    <row r="7" ht="28" customHeight="1">
      <c r="B7" s="1317" t="inlineStr">
        <is>
          <t>AZComply helps teams convert AI-use facts into structured obligations, controls, evidence, approvals and review records. This workbook focuses on operational assessment of Article 5 prohibited AI practices. It is designed to surface possible prohibition routes, document legal elements, evidence any claimed qualification or exception, and support independent review. It does not replace qualified legal advice. Product information: https://www.azcomply.eu/en</t>
        </is>
      </c>
      <c r="C7" s="1318" t="n"/>
      <c r="D7" s="1318" t="n"/>
      <c r="E7" s="1318" t="n"/>
      <c r="F7" s="1318" t="n"/>
      <c r="G7" s="1319" t="n"/>
    </row>
    <row r="8" ht="28" customHeight="1">
      <c r="B8" s="1320" t="n"/>
      <c r="G8" s="1321" t="n"/>
    </row>
    <row r="9" ht="28" customHeight="1">
      <c r="B9" s="1322" t="n"/>
      <c r="C9" s="1323" t="n"/>
      <c r="D9" s="1323" t="n"/>
      <c r="E9" s="1323" t="n"/>
      <c r="F9" s="1323" t="n"/>
      <c r="G9" s="1324" t="n"/>
    </row>
    <row r="10"/>
    <row r="11">
      <c r="B11" s="371" t="inlineStr">
        <is>
          <t>PURPOSE</t>
        </is>
      </c>
      <c r="C11" s="1325" t="n"/>
      <c r="D11" s="371" t="inlineStr">
        <is>
          <t>INTENDED USERS</t>
        </is>
      </c>
      <c r="E11" s="1325" t="n"/>
      <c r="F11" s="371" t="inlineStr">
        <is>
          <t>RESPONSIBILITY BOUNDARY</t>
        </is>
      </c>
      <c r="G11" s="1325" t="n"/>
    </row>
    <row r="12" ht="28" customHeight="1">
      <c r="B12" s="1326" t="inlineStr">
        <is>
          <t>Screen one assessed AI system and its material use cases against the current Article 5 routes; document factual triggers, legal tests, safeguards, evidence, remediation and review.</t>
        </is>
      </c>
      <c r="C12" s="1319" t="n"/>
      <c r="D12" s="1327" t="inlineStr">
        <is>
          <t>Providers, deployers, public authorities, product, engineering, compliance, privacy, legal, risk, internal audit and assurance teams.</t>
        </is>
      </c>
      <c r="E12" s="1319" t="n"/>
      <c r="F12" s="1328" t="inlineStr">
        <is>
          <t>The workbook does not automatically certify that a system is lawful or 'zero risk'. A potential prohibited-practice signal blocks readiness. Claimed exceptions, qualifications and national-law routes require documented evidence and independent authorised review.</t>
        </is>
      </c>
      <c r="G12" s="1329" t="n"/>
    </row>
    <row r="13" ht="28" customHeight="1">
      <c r="B13" s="1320" t="n"/>
      <c r="C13" s="1321" t="n"/>
      <c r="D13" s="1320" t="n"/>
      <c r="E13" s="1321" t="n"/>
      <c r="F13" s="1330" t="n"/>
      <c r="G13" s="1331" t="n"/>
    </row>
    <row r="14" ht="28" customHeight="1">
      <c r="B14" s="1322" t="n"/>
      <c r="C14" s="1324" t="n"/>
      <c r="D14" s="1322" t="n"/>
      <c r="E14" s="1324" t="n"/>
      <c r="F14" s="1332" t="n"/>
      <c r="G14" s="1333" t="n"/>
    </row>
    <row r="15"/>
    <row r="16">
      <c r="B16" s="1314" t="inlineStr">
        <is>
          <t>ARTICLE 5 AT A GLANCE — CURRENT 2026 BASELINE</t>
        </is>
      </c>
      <c r="C16" s="1315" t="n"/>
      <c r="D16" s="1315" t="n"/>
      <c r="E16" s="1315" t="n"/>
      <c r="F16" s="1315" t="n"/>
      <c r="G16" s="1316" t="n"/>
    </row>
    <row r="17">
      <c r="B17" s="371" t="inlineStr">
        <is>
          <t>LEGAL ROUTE</t>
        </is>
      </c>
      <c r="C17" s="1325" t="n"/>
      <c r="D17" s="371" t="inlineStr">
        <is>
          <t>PROHIBITED PRACTICE</t>
        </is>
      </c>
      <c r="E17" s="1325" t="n"/>
      <c r="F17" s="371" t="inlineStr">
        <is>
          <t>OPERATIONAL FOCUS</t>
        </is>
      </c>
      <c r="G17" s="1325" t="n"/>
    </row>
    <row r="18" ht="34" customHeight="1">
      <c r="B18" s="1334" t="inlineStr">
        <is>
          <t>Article 5(1)(a)</t>
        </is>
      </c>
      <c r="C18" s="1335" t="n"/>
      <c r="D18" s="1336" t="inlineStr">
        <is>
          <t>Subliminal / manipulative / deceptive distortion</t>
        </is>
      </c>
      <c r="E18" s="1335" t="n"/>
      <c r="F18" s="1336" t="inlineStr">
        <is>
          <t>Techniques + impaired informed decision + significant harm threshold.</t>
        </is>
      </c>
      <c r="G18" s="1335" t="n"/>
    </row>
    <row r="19" ht="34" customHeight="1">
      <c r="B19" s="1337" t="inlineStr">
        <is>
          <t>Article 5(1)(b)</t>
        </is>
      </c>
      <c r="C19" s="1335" t="n"/>
      <c r="D19" s="909" t="inlineStr">
        <is>
          <t>Exploitation of vulnerabilities</t>
        </is>
      </c>
      <c r="E19" s="1335" t="n"/>
      <c r="F19" s="909" t="inlineStr">
        <is>
          <t>Age, disability or specific social/economic vulnerability + material distortion + significant harm.</t>
        </is>
      </c>
      <c r="G19" s="1335" t="n"/>
    </row>
    <row r="20" ht="34" customHeight="1">
      <c r="B20" s="1334" t="inlineStr">
        <is>
          <t>Article 5(1)(ba)</t>
        </is>
      </c>
      <c r="C20" s="1335" t="n"/>
      <c r="D20" s="1336" t="inlineStr">
        <is>
          <t>Non-consensual intimate / sexually explicit synthetic material</t>
        </is>
      </c>
      <c r="E20" s="1335" t="n"/>
      <c r="F20" s="1336" t="inlineStr">
        <is>
          <t>New 2026 route: identifiable person, consent, provider safeguards and deployer-purpose conditions under Article 5(1a)/(1b).</t>
        </is>
      </c>
      <c r="G20" s="1335" t="n"/>
    </row>
    <row r="21" ht="34" customHeight="1">
      <c r="B21" s="1337" t="inlineStr">
        <is>
          <t>Article 5(1)(bb)</t>
        </is>
      </c>
      <c r="C21" s="1335" t="n"/>
      <c r="D21" s="909" t="inlineStr">
        <is>
          <t>AI-generated/manipulated material covered by Directive 2011/93/EU</t>
        </is>
      </c>
      <c r="E21" s="1335" t="n"/>
      <c r="F21" s="909" t="inlineStr">
        <is>
          <t>New 2026 route: Article 5(1a) provider/deployer conditions plus any national-law 'without right' defence.</t>
        </is>
      </c>
      <c r="G21" s="1335" t="n"/>
    </row>
    <row r="22" ht="34" customHeight="1">
      <c r="B22" s="1334" t="inlineStr">
        <is>
          <t>Article 5(1)(c)</t>
        </is>
      </c>
      <c r="C22" s="1335" t="n"/>
      <c r="D22" s="1336" t="inlineStr">
        <is>
          <t>Social scoring</t>
        </is>
      </c>
      <c r="E22" s="1335" t="n"/>
      <c r="F22" s="1336" t="inlineStr">
        <is>
          <t>Social/personal evaluation leading to unrelated-context or unjustified/disproportionate detrimental treatment.</t>
        </is>
      </c>
      <c r="G22" s="1335" t="n"/>
    </row>
    <row r="23" ht="34" customHeight="1">
      <c r="B23" s="1337" t="inlineStr">
        <is>
          <t>Article 5(1)(d)</t>
        </is>
      </c>
      <c r="C23" s="1335" t="n"/>
      <c r="D23" s="909" t="inlineStr">
        <is>
          <t>Individual criminal-offence risk prediction</t>
        </is>
      </c>
      <c r="E23" s="1335" t="n"/>
      <c r="F23" s="909" t="inlineStr">
        <is>
          <t>Prohibited where based solely on profiling/personality; narrow support-human-assessment route must rest on objective, verifiable facts.</t>
        </is>
      </c>
      <c r="G23" s="1335" t="n"/>
    </row>
    <row r="24" ht="34" customHeight="1">
      <c r="B24" s="1334" t="inlineStr">
        <is>
          <t>Article 5(1)(e)</t>
        </is>
      </c>
      <c r="C24" s="1335" t="n"/>
      <c r="D24" s="1336" t="inlineStr">
        <is>
          <t>Untargeted facial-image scraping</t>
        </is>
      </c>
      <c r="E24" s="1335" t="n"/>
      <c r="F24" s="1336" t="inlineStr">
        <is>
          <t>Creation/expansion of facial-recognition databases through untargeted internet or CCTV scraping.</t>
        </is>
      </c>
      <c r="G24" s="1335" t="n"/>
    </row>
    <row r="25" ht="34" customHeight="1">
      <c r="B25" s="1337" t="inlineStr">
        <is>
          <t>Article 5(1)(f)</t>
        </is>
      </c>
      <c r="C25" s="1335" t="n"/>
      <c r="D25" s="909" t="inlineStr">
        <is>
          <t>Workplace / education emotion inference</t>
        </is>
      </c>
      <c r="E25" s="1335" t="n"/>
      <c r="F25" s="909" t="inlineStr">
        <is>
          <t>Emotion inference in workplace or education; medical/safety reason route requires evidence.</t>
        </is>
      </c>
      <c r="G25" s="1335" t="n"/>
    </row>
    <row r="26" ht="34" customHeight="1">
      <c r="B26" s="1334" t="inlineStr">
        <is>
          <t>Article 5(1)(g)</t>
        </is>
      </c>
      <c r="C26" s="1335" t="n"/>
      <c r="D26" s="1336" t="inlineStr">
        <is>
          <t>Sensitive biometric categorisation</t>
        </is>
      </c>
      <c r="E26" s="1335" t="n"/>
      <c r="F26" s="1336" t="inlineStr">
        <is>
          <t>Biometric categorisation used to infer protected sensitive attributes; limited exclusions must be verified.</t>
        </is>
      </c>
      <c r="G26" s="1335" t="n"/>
    </row>
    <row r="27" ht="34" customHeight="1">
      <c r="B27" s="1337" t="inlineStr">
        <is>
          <t>Article 5(1)(h)</t>
        </is>
      </c>
      <c r="C27" s="1335" t="n"/>
      <c r="D27" s="909" t="inlineStr">
        <is>
          <t>Real-time remote biometric identification in public spaces for law enforcement</t>
        </is>
      </c>
      <c r="E27" s="1335" t="n"/>
      <c r="F27" s="909" t="inlineStr">
        <is>
          <t>Only narrow enumerated objectives under strict Article 5(2)–(5) safeguards and national-law authorisation.</t>
        </is>
      </c>
      <c r="G27" s="1335" t="n"/>
    </row>
    <row r="28"/>
    <row r="29">
      <c r="B29" s="1314" t="inlineStr">
        <is>
          <t>HOW TO COMPLETE THE WORKBOOK</t>
        </is>
      </c>
      <c r="C29" s="1315" t="n"/>
      <c r="D29" s="1315" t="n"/>
      <c r="E29" s="1315" t="n"/>
      <c r="F29" s="1315" t="n"/>
      <c r="G29" s="1316" t="n"/>
    </row>
    <row r="30">
      <c r="B30" s="367" t="inlineStr">
        <is>
          <t>STEP</t>
        </is>
      </c>
      <c r="C30" s="371" t="inlineStr">
        <is>
          <t>WORKSHEET</t>
        </is>
      </c>
      <c r="D30" s="1325" t="n"/>
      <c r="E30" s="371" t="inlineStr">
        <is>
          <t>WHAT TO DO</t>
        </is>
      </c>
      <c r="F30" s="1338" t="n"/>
      <c r="G30" s="1325" t="n"/>
    </row>
    <row r="31" ht="34" customHeight="1">
      <c r="B31" s="384" t="n">
        <v>1</v>
      </c>
      <c r="C31" s="721" t="inlineStr">
        <is>
          <t>01_SYSTEM_PROFILE</t>
        </is>
      </c>
      <c r="D31" s="1335" t="n"/>
      <c r="E31" s="1339" t="inlineStr">
        <is>
          <t>Enter system identity, assessed activity, jurisdictions and the Article 5 factual scope questions. Do not treat a formula result as a legal conclusion.</t>
        </is>
      </c>
      <c r="F31" s="1340" t="n"/>
      <c r="G31" s="1335" t="n"/>
    </row>
    <row r="32" ht="34" customHeight="1">
      <c r="B32" s="438" t="n">
        <v>2</v>
      </c>
      <c r="C32" s="1341" t="inlineStr">
        <is>
          <t>02_CONTROL_MATRIX</t>
        </is>
      </c>
      <c r="D32" s="1335" t="n"/>
      <c r="E32" s="909" t="inlineStr">
        <is>
          <t>Assign owners and statuses for the binding legal controls and governance gates. 'Verified' should be supported by a Current evidence item linked to the exact Control ID.</t>
        </is>
      </c>
      <c r="F32" s="1340" t="n"/>
      <c r="G32" s="1335" t="n"/>
    </row>
    <row r="33" ht="34" customHeight="1">
      <c r="B33" s="384" t="n">
        <v>3</v>
      </c>
      <c r="C33" s="721" t="inlineStr">
        <is>
          <t>03_PROHIBITION_TESTS</t>
        </is>
      </c>
      <c r="D33" s="1335" t="n"/>
      <c r="E33" s="1339" t="inlineStr">
        <is>
          <t>Work through each statutory element and safeguard test. Record facts, rationale and evidence; escalate Trigger present / Condition not met results.</t>
        </is>
      </c>
      <c r="F33" s="1340" t="n"/>
      <c r="G33" s="1335" t="n"/>
    </row>
    <row r="34" ht="34" customHeight="1">
      <c r="B34" s="438" t="n">
        <v>4</v>
      </c>
      <c r="C34" s="1341" t="inlineStr">
        <is>
          <t>04_EXCEPTION_SAFEGUARDS</t>
        </is>
      </c>
      <c r="D34" s="1335" t="n"/>
      <c r="E34" s="909" t="inlineStr">
        <is>
          <t>Document every claimed consent, exclusion, support route, medical/safety justification, biometric exclusion or law-enforcement exception. Independent approval is required.</t>
        </is>
      </c>
      <c r="F34" s="1340" t="n"/>
      <c r="G34" s="1335" t="n"/>
    </row>
    <row r="35" ht="34" customHeight="1">
      <c r="B35" s="384" t="n">
        <v>5</v>
      </c>
      <c r="C35" s="721" t="inlineStr">
        <is>
          <t>05_USE_CASE_LOG</t>
        </is>
      </c>
      <c r="D35" s="1335" t="n"/>
      <c r="E35" s="1339" t="inlineStr">
        <is>
          <t>Record material features, releases, deployments and operator uses. A system can be safe in one use and prohibited in another; assess the actual use-case configuration.</t>
        </is>
      </c>
      <c r="F35" s="1340" t="n"/>
      <c r="G35" s="1335" t="n"/>
    </row>
    <row r="36" ht="34" customHeight="1">
      <c r="B36" s="438" t="n">
        <v>6</v>
      </c>
      <c r="C36" s="1341" t="inlineStr">
        <is>
          <t>06_EVIDENCE_REGISTER</t>
        </is>
      </c>
      <c r="D36" s="1335" t="n"/>
      <c r="E36" s="909" t="inlineStr">
        <is>
          <t>Index controlled evidence locations, owners, versions, review dates, integrity references and status. Stale/overdue evidence does not satisfy readiness.</t>
        </is>
      </c>
      <c r="F36" s="1340" t="n"/>
      <c r="G36" s="1335" t="n"/>
    </row>
    <row r="37" ht="34" customHeight="1">
      <c r="B37" s="384" t="n">
        <v>7</v>
      </c>
      <c r="C37" s="721" t="inlineStr">
        <is>
          <t>07_DASHBOARD_SIGNOFF</t>
        </is>
      </c>
      <c r="D37" s="1335" t="n"/>
      <c r="E37" s="1339" t="inlineStr">
        <is>
          <t>Resolve scope, prohibition signals, controls, tests, exception claims and evidence. The dashboard can block or declare readiness for independent review; it never auto-certifies compliance.</t>
        </is>
      </c>
      <c r="F37" s="1340" t="n"/>
      <c r="G37" s="1335" t="n"/>
    </row>
    <row r="38" ht="34" customHeight="1">
      <c r="B38" s="438" t="n">
        <v>8</v>
      </c>
      <c r="C38" s="1341" t="inlineStr">
        <is>
          <t>08_SOURCE_REGISTER</t>
        </is>
      </c>
      <c r="D38" s="1335" t="n"/>
      <c r="E38" s="909" t="inlineStr">
        <is>
          <t>Maintain the legal baseline. Reassess this workbook after material amendments, new Commission/CJEU interpretation, national-law changes or system changes.</t>
        </is>
      </c>
      <c r="F38" s="1340" t="n"/>
      <c r="G38" s="1335" t="n"/>
    </row>
    <row r="39"/>
    <row r="40">
      <c r="B40" s="1314" t="inlineStr">
        <is>
          <t>COMPLETION CUES</t>
        </is>
      </c>
      <c r="C40" s="1315" t="n"/>
      <c r="D40" s="1315" t="n"/>
      <c r="E40" s="1315" t="n"/>
      <c r="F40" s="1315" t="n"/>
      <c r="G40" s="1316" t="n"/>
    </row>
    <row r="41">
      <c r="B41" s="371" t="inlineStr">
        <is>
          <t>YELLOW · INPUT</t>
        </is>
      </c>
      <c r="C41" s="1325" t="n"/>
      <c r="D41" s="371" t="inlineStr">
        <is>
          <t>BLUE · COMPUTED / REFERENCE</t>
        </is>
      </c>
      <c r="E41" s="1325" t="n"/>
      <c r="F41" s="371" t="inlineStr">
        <is>
          <t>RED · UNRESOLVED / BLOCK</t>
        </is>
      </c>
      <c r="G41" s="1325" t="n"/>
    </row>
    <row r="42">
      <c r="B42" s="1342" t="inlineStr">
        <is>
          <t>Enter facts, owners, decisions, evidence IDs, dates and review records.</t>
        </is>
      </c>
      <c r="C42" s="1319" t="n"/>
      <c r="D42" s="1343" t="inlineStr">
        <is>
          <t>Formula outputs and controlled references guide the workflow; they are not legal conclusions.</t>
        </is>
      </c>
      <c r="E42" s="1319" t="n"/>
      <c r="F42" s="1344" t="inlineStr">
        <is>
          <t>Resolve potential prohibition signals, missing scope, failed safeguards, open tests and missing/stale evidence.</t>
        </is>
      </c>
      <c r="G42" s="1319" t="n"/>
    </row>
    <row r="43">
      <c r="B43" s="1322" t="n"/>
      <c r="C43" s="1324" t="n"/>
      <c r="D43" s="1322" t="n"/>
      <c r="E43" s="1324" t="n"/>
      <c r="F43" s="1322" t="n"/>
      <c r="G43" s="1324" t="n"/>
    </row>
    <row r="44"/>
    <row r="45">
      <c r="B45" s="1314" t="inlineStr">
        <is>
          <t>KEY DATES AND STATUS</t>
        </is>
      </c>
      <c r="C45" s="1315" t="n"/>
      <c r="D45" s="1315" t="n"/>
      <c r="E45" s="1315" t="n"/>
      <c r="F45" s="1315" t="n"/>
      <c r="G45" s="1316" t="n"/>
    </row>
    <row r="46">
      <c r="B46" s="371" t="inlineStr">
        <is>
          <t>2 FEBRUARY 2025</t>
        </is>
      </c>
      <c r="C46" s="1325" t="n"/>
      <c r="D46" s="371" t="inlineStr">
        <is>
          <t>27 JULY 2026</t>
        </is>
      </c>
      <c r="E46" s="1325" t="n"/>
      <c r="F46" s="371" t="inlineStr">
        <is>
          <t>CURRENT BASELINE · 4 SEPTEMBER 2026</t>
        </is>
      </c>
      <c r="G46" s="1325" t="n"/>
    </row>
    <row r="47">
      <c r="B47" s="1326" t="inlineStr">
        <is>
          <t>Original Article 5 prohibitions became applicable. These are operational prohibitions, not merely future compliance deadlines.</t>
        </is>
      </c>
      <c r="C47" s="1319" t="n"/>
      <c r="D47" s="1328" t="inlineStr">
        <is>
          <t>Regulation (EU) 2026/1744 entered into force and added Article 5(1)(ba), 5(1)(bb), 5(1a) and 5(1b). The old 8-route template is therefore no longer current.</t>
        </is>
      </c>
      <c r="E47" s="1329" t="n"/>
      <c r="F47" s="1343" t="inlineStr">
        <is>
          <t>Use the consolidated AI Act plus the 2026 amendment. The 2025 Commission prohibited-practices Guidelines predate the new (ba)/(bb) routes, so do not extend that guidance to them without a later authoritative source.</t>
        </is>
      </c>
      <c r="G47" s="1319" t="n"/>
    </row>
    <row r="48">
      <c r="B48" s="1320" t="n"/>
      <c r="C48" s="1321" t="n"/>
      <c r="D48" s="1330" t="n"/>
      <c r="E48" s="1331" t="n"/>
      <c r="F48" s="1320" t="n"/>
      <c r="G48" s="1321" t="n"/>
    </row>
    <row r="49">
      <c r="B49" s="1322" t="n"/>
      <c r="C49" s="1324" t="n"/>
      <c r="D49" s="1332" t="n"/>
      <c r="E49" s="1333" t="n"/>
      <c r="F49" s="1322" t="n"/>
      <c r="G49" s="1324" t="n"/>
    </row>
    <row r="50"/>
    <row r="51">
      <c r="B51" s="1314" t="inlineStr">
        <is>
          <t>LEGAL AND ASSURANCE BOUNDARY</t>
        </is>
      </c>
      <c r="C51" s="1315" t="n"/>
      <c r="D51" s="1315" t="n"/>
      <c r="E51" s="1315" t="n"/>
      <c r="F51" s="1315" t="n"/>
      <c r="G51" s="1316" t="n"/>
    </row>
    <row r="52">
      <c r="B52" s="1345" t="inlineStr">
        <is>
          <t>Use this workbook as an operational control, evidence and decision record. It is not a legal opinion, certification or automatic 'negative-clearance' certificate. A possible Article 5 prohibition should trigger containment / deployment-block action and independent legal review. Any exception, qualification, consent route, national-law defence or law-enforcement authorisation must be supported by the applicable legal basis, safeguards, evidence and authorised approval.</t>
        </is>
      </c>
      <c r="C52" s="1346" t="n"/>
      <c r="D52" s="1346" t="n"/>
      <c r="E52" s="1346" t="n"/>
      <c r="F52" s="1346" t="n"/>
      <c r="G52" s="1329" t="n"/>
    </row>
    <row r="53">
      <c r="B53" s="1330" t="n"/>
      <c r="G53" s="1331" t="n"/>
    </row>
    <row r="54">
      <c r="B54" s="1332" t="n"/>
      <c r="C54" s="1347" t="n"/>
      <c r="D54" s="1347" t="n"/>
      <c r="E54" s="1347" t="n"/>
      <c r="F54" s="1347" t="n"/>
      <c r="G54" s="1333" t="n"/>
    </row>
    <row r="55"/>
    <row r="56">
      <c r="B56" s="1314" t="inlineStr">
        <is>
          <t>OFFICIAL SOURCES</t>
        </is>
      </c>
      <c r="C56" s="1315" t="n"/>
      <c r="D56" s="1315" t="n"/>
      <c r="E56" s="1315" t="n"/>
      <c r="F56" s="1315" t="n"/>
      <c r="G56" s="1316" t="n"/>
    </row>
    <row r="57">
      <c r="B57" s="1348" t="inlineStr">
        <is>
          <t>Binding consolidated law: https://eur-lex.europa.eu/eli/reg/2024/1689/2026-07-27/eng</t>
        </is>
      </c>
      <c r="C57" s="1340" t="n"/>
      <c r="D57" s="1340" t="n"/>
      <c r="E57" s="1340" t="n"/>
      <c r="F57" s="1340" t="n"/>
      <c r="G57" s="1335" t="n"/>
    </row>
    <row r="58">
      <c r="B58" s="1348" t="inlineStr">
        <is>
          <t>Binding amendment: https://eur-lex.europa.eu/eli/reg/2026/1744/oj/eng</t>
        </is>
      </c>
      <c r="C58" s="1340" t="n"/>
      <c r="D58" s="1340" t="n"/>
      <c r="E58" s="1340" t="n"/>
      <c r="F58" s="1340" t="n"/>
      <c r="G58" s="1335" t="n"/>
    </row>
    <row r="59">
      <c r="B59" s="1348" t="inlineStr">
        <is>
          <t>Commission Guidelines on prohibited AI practices (non-binding; published 4 Feb 2025): https://digital-strategy.ec.europa.eu/en/library/commission-publishes-guidelines-prohibited-artificial-intelligence-ai-practices-defined-ai-act</t>
        </is>
      </c>
      <c r="C59" s="1340" t="n"/>
      <c r="D59" s="1340" t="n"/>
      <c r="E59" s="1340" t="n"/>
      <c r="F59" s="1340" t="n"/>
      <c r="G59" s="1335" t="n"/>
    </row>
    <row r="60"/>
    <row r="61">
      <c r="B61" s="1349" t="inlineStr">
        <is>
          <t>START HERE  →  Complete 01_SYSTEM_PROFILE before editing downstream controls</t>
        </is>
      </c>
      <c r="C61" s="1350" t="n"/>
      <c r="D61" s="1350" t="n"/>
      <c r="E61" s="1350" t="n"/>
      <c r="F61" s="1350" t="n"/>
      <c r="G61" s="1351" t="n"/>
    </row>
    <row r="62">
      <c r="B62" s="703" t="inlineStr">
        <is>
          <t>AZComply · Article 5 Prohibited Practices Control Workbook · Baseline 2026-09-04</t>
        </is>
      </c>
      <c r="C62" s="1" t="n"/>
      <c r="D62" s="1" t="n"/>
      <c r="E62" s="1" t="n"/>
      <c r="F62" s="1" t="n"/>
      <c r="G62" s="1" t="n"/>
    </row>
  </sheetData>
  <mergeCells count="87">
    <mergeCell ref="D20:E20"/>
    <mergeCell ref="F25:G25"/>
    <mergeCell ref="E31:G31"/>
    <mergeCell ref="B22:C22"/>
    <mergeCell ref="D22:E22"/>
    <mergeCell ref="B21:C21"/>
    <mergeCell ref="D42:E43"/>
    <mergeCell ref="D47:E49"/>
    <mergeCell ref="F47:G49"/>
    <mergeCell ref="B45:G45"/>
    <mergeCell ref="F23:G23"/>
    <mergeCell ref="C36:D36"/>
    <mergeCell ref="B24:C24"/>
    <mergeCell ref="D24:E24"/>
    <mergeCell ref="B59:G59"/>
    <mergeCell ref="E35:G35"/>
    <mergeCell ref="B26:C26"/>
    <mergeCell ref="B41:C41"/>
    <mergeCell ref="D26:E26"/>
    <mergeCell ref="C30:D30"/>
    <mergeCell ref="B25:C25"/>
    <mergeCell ref="D19:E19"/>
    <mergeCell ref="F19:G19"/>
    <mergeCell ref="B1:G1"/>
    <mergeCell ref="E30:G30"/>
    <mergeCell ref="B18:C18"/>
    <mergeCell ref="B27:C27"/>
    <mergeCell ref="B11:C11"/>
    <mergeCell ref="D11:E11"/>
    <mergeCell ref="F20:G20"/>
    <mergeCell ref="F18:G18"/>
    <mergeCell ref="F17:G17"/>
    <mergeCell ref="E32:G32"/>
    <mergeCell ref="B51:G51"/>
    <mergeCell ref="F46:G46"/>
    <mergeCell ref="B3:G3"/>
    <mergeCell ref="D12:E14"/>
    <mergeCell ref="E33:G33"/>
    <mergeCell ref="D23:E23"/>
    <mergeCell ref="B52:G54"/>
    <mergeCell ref="C34:D34"/>
    <mergeCell ref="B47:C49"/>
    <mergeCell ref="B61:G61"/>
    <mergeCell ref="E34:G34"/>
    <mergeCell ref="B29:G29"/>
    <mergeCell ref="F21:G21"/>
    <mergeCell ref="E36:G36"/>
    <mergeCell ref="D27:E27"/>
    <mergeCell ref="B40:G40"/>
    <mergeCell ref="B17:C17"/>
    <mergeCell ref="C31:D31"/>
    <mergeCell ref="D17:E17"/>
    <mergeCell ref="B19:C19"/>
    <mergeCell ref="E37:G37"/>
    <mergeCell ref="F22:G22"/>
    <mergeCell ref="D25:E25"/>
    <mergeCell ref="B16:G16"/>
    <mergeCell ref="C32:D32"/>
    <mergeCell ref="C38:D38"/>
    <mergeCell ref="B20:C20"/>
    <mergeCell ref="B42:C43"/>
    <mergeCell ref="B58:G58"/>
    <mergeCell ref="B2:G2"/>
    <mergeCell ref="F11:G11"/>
    <mergeCell ref="F42:G43"/>
    <mergeCell ref="C33:D33"/>
    <mergeCell ref="B57:G57"/>
    <mergeCell ref="B46:C46"/>
    <mergeCell ref="D46:E46"/>
    <mergeCell ref="C35:D35"/>
    <mergeCell ref="D21:E21"/>
    <mergeCell ref="B12:C14"/>
    <mergeCell ref="F24:G24"/>
    <mergeCell ref="B23:C23"/>
    <mergeCell ref="D41:E41"/>
    <mergeCell ref="F26:G26"/>
    <mergeCell ref="F41:G41"/>
    <mergeCell ref="F12:G14"/>
    <mergeCell ref="B6:G6"/>
    <mergeCell ref="B4:G4"/>
    <mergeCell ref="D18:E18"/>
    <mergeCell ref="F27:G27"/>
    <mergeCell ref="B62:G62"/>
    <mergeCell ref="B7:G9"/>
    <mergeCell ref="C37:D37"/>
    <mergeCell ref="B56:G56"/>
    <mergeCell ref="E38:G38"/>
  </mergeCells>
  <pageMargins left="0.25" right="0.25" top="0.5" bottom="0.5" header="0.3" footer="0.3"/>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H69"/>
  <sheetViews>
    <sheetView showGridLines="0" workbookViewId="0">
      <selection activeCell="A1" sqref="A1"/>
    </sheetView>
  </sheetViews>
  <sheetFormatPr baseColWidth="8" defaultRowHeight="15"/>
  <cols>
    <col width="14" customWidth="1" min="1" max="1"/>
    <col width="41" customWidth="1" min="2" max="2"/>
    <col width="15" customWidth="1" min="3" max="3"/>
    <col width="32" customWidth="1" min="4" max="4"/>
    <col width="3" customWidth="1" min="5" max="5"/>
    <col width="24" customWidth="1" min="6" max="6"/>
    <col width="28" customWidth="1" min="7" max="7"/>
    <col width="18" customWidth="1" min="8" max="8"/>
  </cols>
  <sheetData>
    <row r="1">
      <c r="A1" s="705" t="inlineStr">
        <is>
          <t>System Profile &amp; Article 5 Applicability</t>
        </is>
      </c>
      <c r="B1" s="1" t="n"/>
      <c r="C1" s="1" t="n"/>
      <c r="D1" s="1" t="n"/>
      <c r="E1" s="1" t="n"/>
      <c r="F1" s="1" t="n"/>
      <c r="G1" s="1" t="n"/>
      <c r="H1" s="1" t="n"/>
    </row>
    <row r="2">
      <c r="A2" s="709" t="inlineStr">
        <is>
          <t>Complete the yellow cells. Formula outputs identify potential Article 5 routes; they do not certify legality. A potential prohibition must be contained and independently reviewed.</t>
        </is>
      </c>
      <c r="B2" s="1" t="n"/>
      <c r="C2" s="1" t="n"/>
      <c r="D2" s="1" t="n"/>
      <c r="E2" s="1" t="n"/>
      <c r="F2" s="1" t="n"/>
      <c r="G2" s="1" t="n"/>
      <c r="H2" s="1" t="n"/>
    </row>
    <row r="3">
      <c r="A3" s="713" t="inlineStr">
        <is>
          <t>Current Article 5 baseline: original routes applicable since 2025-02-02 · Article 5(1)(ba)/(bb) added by Regulation (EU) 2026/1744 effective 2026-07-27 · One assessed AI system per workbook.</t>
        </is>
      </c>
      <c r="B3" s="1" t="n"/>
      <c r="C3" s="1" t="n"/>
      <c r="D3" s="1" t="n"/>
      <c r="E3" s="1" t="n"/>
      <c r="F3" s="1" t="n"/>
      <c r="G3" s="1" t="n"/>
      <c r="H3" s="1" t="n"/>
    </row>
    <row r="4"/>
    <row r="5">
      <c r="A5" s="1314" t="inlineStr">
        <is>
          <t>Organisation and system identity</t>
        </is>
      </c>
      <c r="B5" s="1315" t="n"/>
      <c r="C5" s="1315" t="n"/>
      <c r="D5" s="1316" t="n"/>
      <c r="F5" s="1314" t="inlineStr">
        <is>
          <t>Computed Article 5 scope</t>
        </is>
      </c>
      <c r="G5" s="1315" t="n"/>
      <c r="H5" s="1316" t="n"/>
    </row>
    <row r="6" ht="24" customHeight="1">
      <c r="A6" s="717" t="inlineStr">
        <is>
          <t>Organisation legal name</t>
        </is>
      </c>
      <c r="B6" s="1328" t="str"/>
      <c r="C6" s="1352" t="n"/>
      <c r="D6" s="1353" t="n"/>
      <c r="F6" s="129" t="inlineStr">
        <is>
          <t>Route</t>
        </is>
      </c>
      <c r="G6" s="375" t="inlineStr">
        <is>
          <t>Computed result</t>
        </is>
      </c>
      <c r="H6" s="130" t="inlineStr">
        <is>
          <t>Baseline date</t>
        </is>
      </c>
    </row>
    <row r="7" ht="24" customHeight="1">
      <c r="A7" s="717" t="inlineStr">
        <is>
          <t>AI system name</t>
        </is>
      </c>
      <c r="B7" s="1328" t="str"/>
      <c r="C7" s="1352" t="n"/>
      <c r="D7" s="1353" t="n"/>
      <c r="F7" s="756" t="inlineStr">
        <is>
          <t>Article 5(1)(a)</t>
        </is>
      </c>
      <c r="G7" s="766">
        <f>IF(COUNTIF(C22:C25,"Unsure")&gt;0,"Needs assessment",IF(AND(OR(C22="Yes",C23="Yes"),C24="Yes",C25="Yes"),"POTENTIAL PROHIBITION",IF(OR(AND(C22="No",C23="No"),C24="No",C25="No"),"Not indicated","Needs assessment")))</f>
        <v/>
      </c>
      <c r="H7" s="776" t="inlineStr">
        <is>
          <t>2025-02-02</t>
        </is>
      </c>
    </row>
    <row r="8" ht="24" customHeight="1">
      <c r="A8" s="717" t="inlineStr">
        <is>
          <t>Stable system ID</t>
        </is>
      </c>
      <c r="B8" s="1328" t="str"/>
      <c r="C8" s="1352" t="n"/>
      <c r="D8" s="1353" t="n"/>
      <c r="F8" s="756" t="inlineStr">
        <is>
          <t>Article 5(1)(b)</t>
        </is>
      </c>
      <c r="G8" s="766">
        <f>IF(COUNTIF(C26:C30,"Unsure")&gt;0,"Needs assessment",IF(AND(OR(C26="Yes",C27="Yes",C28="Yes"),C29="Yes",C30="Yes"),"POTENTIAL PROHIBITION",IF(OR(AND(C26="No",C27="No",C28="No"),C29="No",C30="No"),"Not indicated","Needs assessment")))</f>
        <v/>
      </c>
      <c r="H8" s="776" t="inlineStr">
        <is>
          <t>2025-02-02</t>
        </is>
      </c>
    </row>
    <row r="9" ht="24" customHeight="1">
      <c r="A9" s="717" t="inlineStr">
        <is>
          <t>Version / release</t>
        </is>
      </c>
      <c r="B9" s="1328" t="str"/>
      <c r="C9" s="1352" t="n"/>
      <c r="D9" s="1353" t="n"/>
      <c r="F9" s="756" t="inlineStr">
        <is>
          <t>Article 5(1)(ba)</t>
        </is>
      </c>
      <c r="G9" s="766">
        <f>IF(C31="Unsure","Needs assessment",IF(C31="No","Not indicated",IF(C36="Yes","Qualification route — verify Art. 5(1b)",IF(C32="Yes","Consent route — document",IF(C32="Unsure","Needs assessment",IF(C35="Yes","POTENTIAL PROHIBITION",IF(C35="Unsure","Needs assessment",IF(C33="Yes",IF(C34="Yes","Safeguard route — verify","POTENTIAL PROHIBITION"),IF(C33="Unsure","Needs assessment","Not indicated by assessed activity")))))))))</f>
        <v/>
      </c>
      <c r="H9" s="776" t="inlineStr">
        <is>
          <t>2026-07-27</t>
        </is>
      </c>
    </row>
    <row r="10" ht="24" customHeight="1">
      <c r="A10" s="717" t="inlineStr">
        <is>
          <t>Assessed entity role</t>
        </is>
      </c>
      <c r="B10" s="1328" t="inlineStr">
        <is>
          <t>Undetermined</t>
        </is>
      </c>
      <c r="C10" s="1352" t="n"/>
      <c r="D10" s="1353" t="n"/>
      <c r="F10" s="756" t="inlineStr">
        <is>
          <t>Article 5(1)(bb)</t>
        </is>
      </c>
      <c r="G10" s="766">
        <f>IF(C37="Unsure","Needs assessment",IF(C37="No","Not indicated",IF(C38="Yes","National-law defence route — independent review",IF(C38="Unsure","Needs assessment",IF(C41="Yes","POTENTIAL PROHIBITION",IF(C41="Unsure","Needs assessment",IF(C39="Yes",IF(C40="Yes","Safeguard route — verify","POTENTIAL PROHIBITION"),IF(C39="Unsure","Needs assessment","Not indicated by assessed activity"))))))))</f>
        <v/>
      </c>
      <c r="H10" s="776" t="inlineStr">
        <is>
          <t>2026-07-27</t>
        </is>
      </c>
    </row>
    <row r="11" ht="24" customHeight="1">
      <c r="A11" s="717" t="inlineStr">
        <is>
          <t>Assessed activity</t>
        </is>
      </c>
      <c r="B11" s="1328" t="inlineStr">
        <is>
          <t>Undetermined</t>
        </is>
      </c>
      <c r="C11" s="1352" t="n"/>
      <c r="D11" s="1353" t="n"/>
      <c r="F11" s="756" t="inlineStr">
        <is>
          <t>Article 5(1)(c)</t>
        </is>
      </c>
      <c r="G11" s="766">
        <f>IF(COUNTIF(C42:C45,"Unsure")&gt;0,"Needs assessment",IF(AND(C42="Yes",C43="Yes",OR(C44="Yes",C45="Yes")),"POTENTIAL PROHIBITION",IF(OR(C42="No",C43="No",AND(C44="No",C45="No")),"Not indicated","Needs assessment")))</f>
        <v/>
      </c>
      <c r="H11" s="776" t="inlineStr">
        <is>
          <t>2025-02-02</t>
        </is>
      </c>
    </row>
    <row r="12" ht="24" customHeight="1">
      <c r="A12" s="717" t="inlineStr">
        <is>
          <t>System provider (if different)</t>
        </is>
      </c>
      <c r="B12" s="1328" t="str"/>
      <c r="C12" s="1352" t="n"/>
      <c r="D12" s="1353" t="n"/>
      <c r="F12" s="756" t="inlineStr">
        <is>
          <t>Article 5(1)(d)</t>
        </is>
      </c>
      <c r="G12" s="766">
        <f>IF(C46="Unsure","Needs assessment",IF(C46="No","Not indicated",IF(C48="Yes","Support-human-assessment route — verify",IF(C48="Unsure","Needs assessment",IF(C47="Yes","POTENTIAL PROHIBITION",IF(C47="No","Not indicated","Needs assessment"))))))</f>
        <v/>
      </c>
      <c r="H12" s="776" t="inlineStr">
        <is>
          <t>2025-02-02</t>
        </is>
      </c>
    </row>
    <row r="13" ht="24" customHeight="1">
      <c r="A13" s="717" t="inlineStr">
        <is>
          <t>Intended purpose / system type</t>
        </is>
      </c>
      <c r="B13" s="1328" t="str"/>
      <c r="C13" s="1352" t="n"/>
      <c r="D13" s="1353" t="n"/>
      <c r="F13" s="756" t="inlineStr">
        <is>
          <t>Article 5(1)(e)</t>
        </is>
      </c>
      <c r="G13" s="766">
        <f>IF(COUNTIF(C49:C51,"Unsure")&gt;0,"Needs assessment",IF(AND(C49="Yes",OR(C50="Yes",C51="Yes")),"POTENTIAL PROHIBITION",IF(OR(C49="No",AND(C50="No",C51="No")),"Not indicated","Needs assessment")))</f>
        <v/>
      </c>
      <c r="H13" s="776" t="inlineStr">
        <is>
          <t>2025-02-02</t>
        </is>
      </c>
    </row>
    <row r="14" ht="24" customHeight="1">
      <c r="A14" s="717" t="inlineStr">
        <is>
          <t>Placed on market / put into service date</t>
        </is>
      </c>
      <c r="B14" s="1354" t="str"/>
      <c r="C14" s="1352" t="n"/>
      <c r="D14" s="1353" t="n"/>
      <c r="F14" s="756" t="inlineStr">
        <is>
          <t>Article 5(1)(f)</t>
        </is>
      </c>
      <c r="G14" s="766">
        <f>IF(C52="Unsure","Needs assessment",IF(C52="No","Not indicated",IF(AND(OR(C53="Yes",C54="Yes"),OR(C55="Yes",C56="Yes")),"Medical / safety route — verify",IF(AND(OR(C53="Yes",C54="Yes"),C55="No",C56="No"),"POTENTIAL PROHIBITION",IF(AND(C53="No",C54="No"),"Not indicated","Needs assessment")))))</f>
        <v/>
      </c>
      <c r="H14" s="776" t="inlineStr">
        <is>
          <t>2025-02-02</t>
        </is>
      </c>
    </row>
    <row r="15" ht="24" customHeight="1">
      <c r="A15" s="717" t="inlineStr">
        <is>
          <t>Assessment owner</t>
        </is>
      </c>
      <c r="B15" s="1328" t="str"/>
      <c r="C15" s="1352" t="n"/>
      <c r="D15" s="1353" t="n"/>
      <c r="F15" s="756" t="inlineStr">
        <is>
          <t>Article 5(1)(g)</t>
        </is>
      </c>
      <c r="G15" s="766">
        <f>IF(C57="Unsure","Needs assessment",IF(C57="No","Not indicated",IF(OR(C58="Yes",C59="Yes"),"Exclusion route — verify",IF(OR(C58="Unsure",C59="Unsure"),"Needs assessment","POTENTIAL PROHIBITION"))))</f>
        <v/>
      </c>
      <c r="H15" s="776" t="inlineStr">
        <is>
          <t>2025-02-02</t>
        </is>
      </c>
    </row>
    <row r="16" ht="24" customHeight="1">
      <c r="A16" s="717" t="inlineStr">
        <is>
          <t>Member State(s) / jurisdiction(s)</t>
        </is>
      </c>
      <c r="B16" s="1328" t="str"/>
      <c r="C16" s="1352" t="n"/>
      <c r="D16" s="1353" t="n"/>
      <c r="F16" s="756" t="inlineStr">
        <is>
          <t>Article 5(1)(h)</t>
        </is>
      </c>
      <c r="G16" s="766">
        <f>IF(COUNTIF(C60:C62,"Unsure")&gt;0,"Needs assessment",IF(OR(C60="No",C61="No",C62="No"),"Not indicated under Art. 5(1)(h)",IF(C63="No","POTENTIAL PROHIBITION",IF(C63="Unsure","Needs assessment",IF(COUNTIF(C64:C69,"Unsure")&gt;0,"Exception route — verify safeguards",IF(COUNTIF(C64:C69,"No")&gt;0,"POTENTIAL PROHIBITION","Narrow law-enforcement exception route — independent review"))))))</f>
        <v/>
      </c>
      <c r="H16" s="776" t="inlineStr">
        <is>
          <t>2025-02-02</t>
        </is>
      </c>
    </row>
    <row r="17" ht="24" customHeight="1">
      <c r="A17" s="717" t="inlineStr">
        <is>
          <t>Deployment / operating contexts</t>
        </is>
      </c>
      <c r="B17" s="1328" t="str"/>
      <c r="C17" s="1352" t="n"/>
      <c r="D17" s="1353" t="n"/>
    </row>
    <row r="18" ht="24" customHeight="1">
      <c r="A18" s="717" t="inlineStr">
        <is>
          <t>Affected person groups</t>
        </is>
      </c>
      <c r="B18" s="1328" t="str"/>
      <c r="C18" s="1352" t="n"/>
      <c r="D18" s="1353" t="n"/>
      <c r="F18" s="1314" t="inlineStr">
        <is>
          <t>Overall scope state</t>
        </is>
      </c>
      <c r="G18" s="1315" t="n"/>
      <c r="H18" s="1316" t="n"/>
    </row>
    <row r="19">
      <c r="F19" s="1355">
        <f>IF(COUNTIF(G7:G16,"*POTENTIAL PROHIBITION*")&gt;0,"BLOCK — POTENTIAL ARTICLE 5 PROHIBITION",IF(COUNTIF(G7:G16,"Needs assessment")&gt;0,"INCOMPLETE — RESOLVE SCOPE QUESTIONS",IF(SUM(COUNTIF(G7:G16,"*route*"),COUNTIF(G7:G16,"*Route*"))&gt;0,"REVIEW REQUIRED — VERIFY QUALIFICATION / EXCEPTION ROUTES","NO PROHIBITED PRACTICE INDICATED BY SCOPE — CONTINUE CONTROL REVIEW")))</f>
        <v/>
      </c>
      <c r="G19" s="1318" t="n"/>
      <c r="H19" s="1319" t="n"/>
    </row>
    <row r="20">
      <c r="A20" s="1314" t="inlineStr">
        <is>
          <t>Scope, qualification and exception questions</t>
        </is>
      </c>
      <c r="B20" s="1315" t="n"/>
      <c r="C20" s="1315" t="n"/>
      <c r="D20" s="1316" t="n"/>
      <c r="F20" s="1322" t="n"/>
      <c r="G20" s="1323" t="n"/>
      <c r="H20" s="1324" t="n"/>
    </row>
    <row r="21">
      <c r="A21" s="129" t="inlineStr">
        <is>
          <t>Question ID</t>
        </is>
      </c>
      <c r="B21" s="375" t="inlineStr">
        <is>
          <t>Scope question</t>
        </is>
      </c>
      <c r="C21" s="375" t="inlineStr">
        <is>
          <t>Response</t>
        </is>
      </c>
      <c r="D21" s="130" t="inlineStr">
        <is>
          <t>Evidence / rationale / legal-basis reference</t>
        </is>
      </c>
    </row>
    <row r="22" ht="38" customHeight="1">
      <c r="A22" s="776" t="inlineStr">
        <is>
          <t>S-01</t>
        </is>
      </c>
      <c r="B22" s="905" t="inlineStr">
        <is>
          <t>Does the AI system deploy subliminal techniques beyond a person's consciousness?</t>
        </is>
      </c>
      <c r="C22" s="914" t="inlineStr">
        <is>
          <t>Unsure</t>
        </is>
      </c>
      <c r="D22" s="914" t="str"/>
      <c r="F22" s="1356" t="inlineStr">
        <is>
          <t>Interpretation rule: a formula is only triage. 'Potential prohibition' is a stop/escalation signal, not a final legal conclusion. A consent, exclusion, support, safeguard or law-enforcement route does not close the issue by itself. Document the corresponding facts and legal basis in 04_EXCEPTION_SAFEGUARDS, link Current evidence, and obtain independent authorised approval.</t>
        </is>
      </c>
      <c r="G22" s="1346" t="n"/>
      <c r="H22" s="1329" t="n"/>
    </row>
    <row r="23" ht="38" customHeight="1">
      <c r="A23" s="776" t="inlineStr">
        <is>
          <t>S-02</t>
        </is>
      </c>
      <c r="B23" s="905" t="inlineStr">
        <is>
          <t>Does the AI system use purposefully manipulative or deceptive techniques?</t>
        </is>
      </c>
      <c r="C23" s="914" t="inlineStr">
        <is>
          <t>Unsure</t>
        </is>
      </c>
      <c r="D23" s="914" t="str"/>
      <c r="F23" s="1330" t="n"/>
      <c r="H23" s="1331" t="n"/>
    </row>
    <row r="24" ht="38" customHeight="1">
      <c r="A24" s="776" t="inlineStr">
        <is>
          <t>S-03</t>
        </is>
      </c>
      <c r="B24" s="905" t="inlineStr">
        <is>
          <t>Could those techniques appreciably impair a person's or group's ability to make an informed decision and cause a decision they would not otherwise take?</t>
        </is>
      </c>
      <c r="C24" s="914" t="inlineStr">
        <is>
          <t>Unsure</t>
        </is>
      </c>
      <c r="D24" s="914" t="str"/>
      <c r="F24" s="1330" t="n"/>
      <c r="H24" s="1331" t="n"/>
    </row>
    <row r="25" ht="38" customHeight="1">
      <c r="A25" s="776" t="inlineStr">
        <is>
          <t>S-04</t>
        </is>
      </c>
      <c r="B25" s="905" t="inlineStr">
        <is>
          <t>Could the resulting distortion cause, or be reasonably likely to cause, significant harm to a person or group?</t>
        </is>
      </c>
      <c r="C25" s="914" t="inlineStr">
        <is>
          <t>Unsure</t>
        </is>
      </c>
      <c r="D25" s="914" t="str"/>
      <c r="F25" s="1330" t="n"/>
      <c r="H25" s="1331" t="n"/>
    </row>
    <row r="26" ht="38" customHeight="1">
      <c r="A26" s="776" t="inlineStr">
        <is>
          <t>S-05</t>
        </is>
      </c>
      <c r="B26" s="905" t="inlineStr">
        <is>
          <t>Does the system exploit vulnerabilities due to age?</t>
        </is>
      </c>
      <c r="C26" s="914" t="inlineStr">
        <is>
          <t>Unsure</t>
        </is>
      </c>
      <c r="D26" s="914" t="str"/>
      <c r="F26" s="1332" t="n"/>
      <c r="G26" s="1347" t="n"/>
      <c r="H26" s="1333" t="n"/>
    </row>
    <row r="27" ht="38" customHeight="1">
      <c r="A27" s="776" t="inlineStr">
        <is>
          <t>S-06</t>
        </is>
      </c>
      <c r="B27" s="905" t="inlineStr">
        <is>
          <t>Does the system exploit vulnerabilities due to disability?</t>
        </is>
      </c>
      <c r="C27" s="914" t="inlineStr">
        <is>
          <t>Unsure</t>
        </is>
      </c>
      <c r="D27" s="914" t="str"/>
    </row>
    <row r="28" ht="38" customHeight="1">
      <c r="A28" s="776" t="inlineStr">
        <is>
          <t>S-07</t>
        </is>
      </c>
      <c r="B28" s="905" t="inlineStr">
        <is>
          <t>Does the system exploit vulnerabilities due to a specific social or economic situation?</t>
        </is>
      </c>
      <c r="C28" s="914" t="inlineStr">
        <is>
          <t>Unsure</t>
        </is>
      </c>
      <c r="D28" s="914" t="str"/>
    </row>
    <row r="29" ht="38" customHeight="1">
      <c r="A29" s="776" t="inlineStr">
        <is>
          <t>S-08</t>
        </is>
      </c>
      <c r="B29" s="905" t="inlineStr">
        <is>
          <t>Does the exploitation have the objective or effect of materially distorting behaviour?</t>
        </is>
      </c>
      <c r="C29" s="914" t="inlineStr">
        <is>
          <t>Unsure</t>
        </is>
      </c>
      <c r="D29" s="914" t="str"/>
    </row>
    <row r="30" ht="38" customHeight="1">
      <c r="A30" s="776" t="inlineStr">
        <is>
          <t>S-09</t>
        </is>
      </c>
      <c r="B30" s="905" t="inlineStr">
        <is>
          <t>Could that distortion cause, or be reasonably likely to cause, significant harm?</t>
        </is>
      </c>
      <c r="C30" s="914" t="inlineStr">
        <is>
          <t>Unsure</t>
        </is>
      </c>
      <c r="D30" s="914" t="str"/>
    </row>
    <row r="31" ht="38" customHeight="1">
      <c r="A31" s="776" t="inlineStr">
        <is>
          <t>S-10</t>
        </is>
      </c>
      <c r="B31" s="905" t="inlineStr">
        <is>
          <t>Does the system generate or manipulate realistic image, video, audio or similar material of an identifiable natural person's intimate parts or of that person engaged in sexually explicit activities?</t>
        </is>
      </c>
      <c r="C31" s="914" t="inlineStr">
        <is>
          <t>Unsure</t>
        </is>
      </c>
      <c r="D31" s="914" t="str"/>
    </row>
    <row r="32" ht="38" customHeight="1">
      <c r="A32" s="776" t="inlineStr">
        <is>
          <t>S-11</t>
        </is>
      </c>
      <c r="B32" s="905" t="inlineStr">
        <is>
          <t>Has the identifiable natural person given freely-given, specific, informed, unambiguous and explicit consent for that generation or manipulation?</t>
        </is>
      </c>
      <c r="C32" s="914" t="inlineStr">
        <is>
          <t>Unsure</t>
        </is>
      </c>
      <c r="D32" s="914" t="str"/>
    </row>
    <row r="33" ht="38" customHeight="1">
      <c r="A33" s="776" t="inlineStr">
        <is>
          <t>S-12</t>
        </is>
      </c>
      <c r="B33" s="905" t="inlineStr">
        <is>
          <t>For placing on the market / putting into service: is such generation or manipulation an intended purpose OR a reasonably foreseeable and reproducible outcome without significant technical modification?</t>
        </is>
      </c>
      <c r="C33" s="914" t="inlineStr">
        <is>
          <t>Unsure</t>
        </is>
      </c>
      <c r="D33" s="914" t="str"/>
    </row>
    <row r="34" ht="38" customHeight="1">
      <c r="A34" s="776" t="inlineStr">
        <is>
          <t>S-13</t>
        </is>
      </c>
      <c r="B34" s="905" t="inlineStr">
        <is>
          <t>If S-12 is Yes because the outcome is foreseeable/reproducible, are reasonable and adequate technical safety measures and other safeguards in place to reliably prevent that generation/manipulation and correct observed or reported misuse?</t>
        </is>
      </c>
      <c r="C34" s="914" t="inlineStr">
        <is>
          <t>Unsure</t>
        </is>
      </c>
      <c r="D34" s="914" t="str"/>
    </row>
    <row r="35" ht="38" customHeight="1">
      <c r="A35" s="776" t="inlineStr">
        <is>
          <t>S-14</t>
        </is>
      </c>
      <c r="B35" s="905" t="inlineStr">
        <is>
          <t>For deployer use: is the system used for the purpose of generating or manipulating the material described in S-10?</t>
        </is>
      </c>
      <c r="C35" s="914" t="inlineStr">
        <is>
          <t>Unsure</t>
        </is>
      </c>
      <c r="D35" s="914" t="str"/>
    </row>
    <row r="36" ht="38" customHeight="1">
      <c r="A36" s="776" t="inlineStr">
        <is>
          <t>S-15</t>
        </is>
      </c>
      <c r="B36" s="905" t="inlineStr">
        <is>
          <t>Is the manipulation limited to changes that do not increase exposure of depicted intimate parts or alter the nature of depicted sexually explicit activities (Article 5(1b) route)?</t>
        </is>
      </c>
      <c r="C36" s="914" t="inlineStr">
        <is>
          <t>Unsure</t>
        </is>
      </c>
      <c r="D36" s="914" t="str"/>
    </row>
    <row r="37" ht="38" customHeight="1">
      <c r="A37" s="776" t="inlineStr">
        <is>
          <t>S-16</t>
        </is>
      </c>
      <c r="B37" s="905" t="inlineStr">
        <is>
          <t>Does the system generate or manipulate material or a performance within Article 2(c) or 2(e) of Directive 2011/93/EU?</t>
        </is>
      </c>
      <c r="C37" s="914" t="inlineStr">
        <is>
          <t>Unsure</t>
        </is>
      </c>
      <c r="D37" s="914" t="str"/>
    </row>
    <row r="38" ht="38" customHeight="1">
      <c r="A38" s="776" t="inlineStr">
        <is>
          <t>S-17</t>
        </is>
      </c>
      <c r="B38" s="905" t="inlineStr">
        <is>
          <t>Is a 'without right' defence under applicable national law being claimed for the S-16 material/performance?</t>
        </is>
      </c>
      <c r="C38" s="914" t="inlineStr">
        <is>
          <t>Unsure</t>
        </is>
      </c>
      <c r="D38" s="914" t="str"/>
    </row>
    <row r="39" ht="38" customHeight="1">
      <c r="A39" s="776" t="inlineStr">
        <is>
          <t>S-18</t>
        </is>
      </c>
      <c r="B39" s="905" t="inlineStr">
        <is>
          <t>For placing on the market / putting into service: is S-16 generation/manipulation an intended purpose OR reasonably foreseeable and reproducible without significant technical modification?</t>
        </is>
      </c>
      <c r="C39" s="914" t="inlineStr">
        <is>
          <t>Unsure</t>
        </is>
      </c>
      <c r="D39" s="914" t="str"/>
    </row>
    <row r="40" ht="38" customHeight="1">
      <c r="A40" s="776" t="inlineStr">
        <is>
          <t>S-19</t>
        </is>
      </c>
      <c r="B40" s="905" t="inlineStr">
        <is>
          <t>If S-18 is Yes because the outcome is foreseeable/reproducible, are reasonable and adequate technical safety measures and safeguards in place to reliably prevent it and correct observed/reported misuse?</t>
        </is>
      </c>
      <c r="C40" s="914" t="inlineStr">
        <is>
          <t>Unsure</t>
        </is>
      </c>
      <c r="D40" s="914" t="str"/>
    </row>
    <row r="41" ht="38" customHeight="1">
      <c r="A41" s="776" t="inlineStr">
        <is>
          <t>S-20</t>
        </is>
      </c>
      <c r="B41" s="905" t="inlineStr">
        <is>
          <t>For deployer use: is the system used for the purpose of generating or manipulating the S-16 material/performance?</t>
        </is>
      </c>
      <c r="C41" s="914" t="inlineStr">
        <is>
          <t>Unsure</t>
        </is>
      </c>
      <c r="D41" s="914" t="str"/>
    </row>
    <row r="42" ht="38" customHeight="1">
      <c r="A42" s="776" t="inlineStr">
        <is>
          <t>S-21</t>
        </is>
      </c>
      <c r="B42" s="905" t="inlineStr">
        <is>
          <t>Does the system evaluate or classify natural persons or groups over a period based on social behaviour or known, inferred or predicted personal/personality characteristics?</t>
        </is>
      </c>
      <c r="C42" s="914" t="inlineStr">
        <is>
          <t>Unsure</t>
        </is>
      </c>
      <c r="D42" s="914" t="str"/>
    </row>
    <row r="43" ht="38" customHeight="1">
      <c r="A43" s="776" t="inlineStr">
        <is>
          <t>S-22</t>
        </is>
      </c>
      <c r="B43" s="905" t="inlineStr">
        <is>
          <t>Does that evaluation/classification lead to a social score or equivalent generalised rating?</t>
        </is>
      </c>
      <c r="C43" s="914" t="inlineStr">
        <is>
          <t>Unsure</t>
        </is>
      </c>
      <c r="D43" s="914" t="str"/>
    </row>
    <row r="44" ht="38" customHeight="1">
      <c r="A44" s="776" t="inlineStr">
        <is>
          <t>S-23</t>
        </is>
      </c>
      <c r="B44" s="905" t="inlineStr">
        <is>
          <t>Could the score lead to detrimental or unfavourable treatment in social contexts unrelated to the contexts in which the data were generated or collected?</t>
        </is>
      </c>
      <c r="C44" s="914" t="inlineStr">
        <is>
          <t>Unsure</t>
        </is>
      </c>
      <c r="D44" s="914" t="str"/>
    </row>
    <row r="45" ht="38" customHeight="1">
      <c r="A45" s="776" t="inlineStr">
        <is>
          <t>S-24</t>
        </is>
      </c>
      <c r="B45" s="905" t="inlineStr">
        <is>
          <t>Could the score lead to detrimental or unfavourable treatment that is unjustified or disproportionate to the social behaviour or its gravity?</t>
        </is>
      </c>
      <c r="C45" s="914" t="inlineStr">
        <is>
          <t>Unsure</t>
        </is>
      </c>
      <c r="D45" s="914" t="str"/>
    </row>
    <row r="46" ht="38" customHeight="1">
      <c r="A46" s="776" t="inlineStr">
        <is>
          <t>S-25</t>
        </is>
      </c>
      <c r="B46" s="905" t="inlineStr">
        <is>
          <t>Does the system make risk assessments of natural persons in order to assess or predict the risk of a person committing a criminal offence?</t>
        </is>
      </c>
      <c r="C46" s="914" t="inlineStr">
        <is>
          <t>Unsure</t>
        </is>
      </c>
      <c r="D46" s="914" t="str"/>
    </row>
    <row r="47" ht="38" customHeight="1">
      <c r="A47" s="776" t="inlineStr">
        <is>
          <t>S-26</t>
        </is>
      </c>
      <c r="B47" s="905" t="inlineStr">
        <is>
          <t>Is that criminal-offence risk assessment based solely on profiling or on assessing personality traits and characteristics?</t>
        </is>
      </c>
      <c r="C47" s="914" t="inlineStr">
        <is>
          <t>Unsure</t>
        </is>
      </c>
      <c r="D47" s="914" t="str"/>
    </row>
    <row r="48" ht="38" customHeight="1">
      <c r="A48" s="776" t="inlineStr">
        <is>
          <t>S-27</t>
        </is>
      </c>
      <c r="B48" s="905" t="inlineStr">
        <is>
          <t>Is the system used only to support a human assessment already based on objective and verifiable facts directly linked to criminal activity?</t>
        </is>
      </c>
      <c r="C48" s="914" t="inlineStr">
        <is>
          <t>Unsure</t>
        </is>
      </c>
      <c r="D48" s="914" t="str"/>
    </row>
    <row r="49" ht="38" customHeight="1">
      <c r="A49" s="776" t="inlineStr">
        <is>
          <t>S-28</t>
        </is>
      </c>
      <c r="B49" s="905" t="inlineStr">
        <is>
          <t>Does the system create or expand a facial-recognition database?</t>
        </is>
      </c>
      <c r="C49" s="914" t="inlineStr">
        <is>
          <t>Unsure</t>
        </is>
      </c>
      <c r="D49" s="914" t="str"/>
    </row>
    <row r="50" ht="38" customHeight="1">
      <c r="A50" s="776" t="inlineStr">
        <is>
          <t>S-29</t>
        </is>
      </c>
      <c r="B50" s="905" t="inlineStr">
        <is>
          <t>Does it do so through untargeted scraping of facial images from the internet?</t>
        </is>
      </c>
      <c r="C50" s="914" t="inlineStr">
        <is>
          <t>Unsure</t>
        </is>
      </c>
      <c r="D50" s="914" t="str"/>
    </row>
    <row r="51" ht="38" customHeight="1">
      <c r="A51" s="776" t="inlineStr">
        <is>
          <t>S-30</t>
        </is>
      </c>
      <c r="B51" s="905" t="inlineStr">
        <is>
          <t>Does it do so through untargeted scraping of facial images from CCTV footage?</t>
        </is>
      </c>
      <c r="C51" s="914" t="inlineStr">
        <is>
          <t>Unsure</t>
        </is>
      </c>
      <c r="D51" s="914" t="str"/>
    </row>
    <row r="52" ht="38" customHeight="1">
      <c r="A52" s="776" t="inlineStr">
        <is>
          <t>S-31</t>
        </is>
      </c>
      <c r="B52" s="905" t="inlineStr">
        <is>
          <t>Does the system infer emotions of natural persons?</t>
        </is>
      </c>
      <c r="C52" s="914" t="inlineStr">
        <is>
          <t>Unsure</t>
        </is>
      </c>
      <c r="D52" s="914" t="str"/>
    </row>
    <row r="53" ht="38" customHeight="1">
      <c r="A53" s="776" t="inlineStr">
        <is>
          <t>S-32</t>
        </is>
      </c>
      <c r="B53" s="905" t="inlineStr">
        <is>
          <t>Is that emotion inference used in the workplace?</t>
        </is>
      </c>
      <c r="C53" s="914" t="inlineStr">
        <is>
          <t>Unsure</t>
        </is>
      </c>
      <c r="D53" s="914" t="str"/>
    </row>
    <row r="54" ht="38" customHeight="1">
      <c r="A54" s="776" t="inlineStr">
        <is>
          <t>S-33</t>
        </is>
      </c>
      <c r="B54" s="905" t="inlineStr">
        <is>
          <t>Is that emotion inference used in an education institution?</t>
        </is>
      </c>
      <c r="C54" s="914" t="inlineStr">
        <is>
          <t>Unsure</t>
        </is>
      </c>
      <c r="D54" s="914" t="str"/>
    </row>
    <row r="55" ht="38" customHeight="1">
      <c r="A55" s="776" t="inlineStr">
        <is>
          <t>S-34</t>
        </is>
      </c>
      <c r="B55" s="905" t="inlineStr">
        <is>
          <t>Is the emotion-inference use intended to be put in place or on the market for a medical reason?</t>
        </is>
      </c>
      <c r="C55" s="914" t="inlineStr">
        <is>
          <t>Unsure</t>
        </is>
      </c>
      <c r="D55" s="914" t="str"/>
    </row>
    <row r="56" ht="38" customHeight="1">
      <c r="A56" s="776" t="inlineStr">
        <is>
          <t>S-35</t>
        </is>
      </c>
      <c r="B56" s="905" t="inlineStr">
        <is>
          <t>Is the emotion-inference use intended to be put in place or on the market for a safety reason?</t>
        </is>
      </c>
      <c r="C56" s="914" t="inlineStr">
        <is>
          <t>Unsure</t>
        </is>
      </c>
      <c r="D56" s="914" t="str"/>
    </row>
    <row r="57" ht="38" customHeight="1">
      <c r="A57" s="776" t="inlineStr">
        <is>
          <t>S-36</t>
        </is>
      </c>
      <c r="B57" s="905" t="inlineStr">
        <is>
          <t>Does the system perform biometric categorisation based on biometric data to deduce or infer race, political opinions, trade union membership, religious/philosophical beliefs, sex life or sexual orientation?</t>
        </is>
      </c>
      <c r="C57" s="914" t="inlineStr">
        <is>
          <t>Unsure</t>
        </is>
      </c>
      <c r="D57" s="914" t="str"/>
    </row>
    <row r="58" ht="38" customHeight="1">
      <c r="A58" s="776" t="inlineStr">
        <is>
          <t>S-37</t>
        </is>
      </c>
      <c r="B58" s="905" t="inlineStr">
        <is>
          <t>Is the activity limited to lawful labelling/filtering of lawfully acquired biometric datasets, such as images, based on biometric data?</t>
        </is>
      </c>
      <c r="C58" s="914" t="inlineStr">
        <is>
          <t>Unsure</t>
        </is>
      </c>
      <c r="D58" s="914" t="str"/>
    </row>
    <row r="59" ht="38" customHeight="1">
      <c r="A59" s="776" t="inlineStr">
        <is>
          <t>S-38</t>
        </is>
      </c>
      <c r="B59" s="905" t="inlineStr">
        <is>
          <t>Is the biometric categorisation performed in the area of law enforcement?</t>
        </is>
      </c>
      <c r="C59" s="914" t="inlineStr">
        <is>
          <t>Unsure</t>
        </is>
      </c>
      <c r="D59" s="914" t="str"/>
    </row>
    <row r="60" ht="38" customHeight="1">
      <c r="A60" s="776" t="inlineStr">
        <is>
          <t>S-39</t>
        </is>
      </c>
      <c r="B60" s="905" t="inlineStr">
        <is>
          <t>Does the system perform 'real-time' remote biometric identification?</t>
        </is>
      </c>
      <c r="C60" s="914" t="inlineStr">
        <is>
          <t>Unsure</t>
        </is>
      </c>
      <c r="D60" s="914" t="str"/>
    </row>
    <row r="61" ht="38" customHeight="1">
      <c r="A61" s="776" t="inlineStr">
        <is>
          <t>S-40</t>
        </is>
      </c>
      <c r="B61" s="905" t="inlineStr">
        <is>
          <t>Is that real-time remote biometric identification used in publicly accessible spaces?</t>
        </is>
      </c>
      <c r="C61" s="914" t="inlineStr">
        <is>
          <t>Unsure</t>
        </is>
      </c>
      <c r="D61" s="914" t="str"/>
    </row>
    <row r="62" ht="38" customHeight="1">
      <c r="A62" s="776" t="inlineStr">
        <is>
          <t>S-41</t>
        </is>
      </c>
      <c r="B62" s="905" t="inlineStr">
        <is>
          <t>Is that use for law-enforcement purposes?</t>
        </is>
      </c>
      <c r="C62" s="914" t="inlineStr">
        <is>
          <t>Unsure</t>
        </is>
      </c>
      <c r="D62" s="914" t="str"/>
    </row>
    <row r="63" ht="38" customHeight="1">
      <c r="A63" s="776" t="inlineStr">
        <is>
          <t>S-42</t>
        </is>
      </c>
      <c r="B63" s="905" t="inlineStr">
        <is>
          <t>Is the specific objective one of Article 5(1)(h)(i)–(iii): targeted search for specified victims/missing persons; prevention of the specified serious threat/terrorist-attack scenario; or localisation/identification of a suspect for an Annex II offence meeting the penalty threshold?</t>
        </is>
      </c>
      <c r="C63" s="914" t="inlineStr">
        <is>
          <t>Unsure</t>
        </is>
      </c>
      <c r="D63" s="914" t="str"/>
    </row>
    <row r="64" ht="38" customHeight="1">
      <c r="A64" s="776" t="inlineStr">
        <is>
          <t>S-43</t>
        </is>
      </c>
      <c r="B64" s="905" t="inlineStr">
        <is>
          <t>Does applicable Member State national law authorise this specific use within Article 5(1)(h) and Article 5(2)–(3) limits?</t>
        </is>
      </c>
      <c r="C64" s="914" t="inlineStr">
        <is>
          <t>Unsure</t>
        </is>
      </c>
      <c r="D64" s="914" t="str"/>
    </row>
    <row r="65" ht="38" customHeight="1">
      <c r="A65" s="776" t="inlineStr">
        <is>
          <t>S-44</t>
        </is>
      </c>
      <c r="B65" s="905" t="inlineStr">
        <is>
          <t>Are strict necessity, proportionality and temporal, geographic and personal limitations documented for the specific use?</t>
        </is>
      </c>
      <c r="C65" s="914" t="inlineStr">
        <is>
          <t>Unsure</t>
        </is>
      </c>
      <c r="D65" s="914" t="str"/>
    </row>
    <row r="66" ht="38" customHeight="1">
      <c r="A66" s="776" t="inlineStr">
        <is>
          <t>S-45</t>
        </is>
      </c>
      <c r="B66" s="905" t="inlineStr">
        <is>
          <t>Has the required Article 27 fundamental-rights impact assessment been completed and the system registered in the EU database as required, subject to the urgency rule?</t>
        </is>
      </c>
      <c r="C66" s="914" t="inlineStr">
        <is>
          <t>Unsure</t>
        </is>
      </c>
      <c r="D66" s="914" t="str"/>
    </row>
    <row r="67" ht="38" customHeight="1">
      <c r="A67" s="776" t="inlineStr">
        <is>
          <t>S-46</t>
        </is>
      </c>
      <c r="B67" s="905" t="inlineStr">
        <is>
          <t>Has prior judicial or binding independent-administrative authorisation been obtained, or is a duly justified urgency procedure documented with authorisation requested without undue delay and at the latest within 24 hours?</t>
        </is>
      </c>
      <c r="C67" s="914" t="inlineStr">
        <is>
          <t>Unsure</t>
        </is>
      </c>
      <c r="D67" s="914" t="str"/>
    </row>
    <row r="68" ht="38" customHeight="1">
      <c r="A68" s="776" t="inlineStr">
        <is>
          <t>S-47</t>
        </is>
      </c>
      <c r="B68" s="905" t="inlineStr">
        <is>
          <t>Has the use been notified to the relevant market-surveillance authority and national data-protection authority in accordance with national rules?</t>
        </is>
      </c>
      <c r="C68" s="914" t="inlineStr">
        <is>
          <t>Unsure</t>
        </is>
      </c>
      <c r="D68" s="914" t="str"/>
    </row>
    <row r="69" ht="38" customHeight="1">
      <c r="A69" s="776" t="inlineStr">
        <is>
          <t>S-48</t>
        </is>
      </c>
      <c r="B69" s="905" t="inlineStr">
        <is>
          <t>Is it ensured that no decision producing an adverse legal effect is taken based solely on the output of the real-time RBI system?</t>
        </is>
      </c>
      <c r="C69" s="914" t="inlineStr">
        <is>
          <t>Unsure</t>
        </is>
      </c>
      <c r="D69" s="914" t="str"/>
    </row>
  </sheetData>
  <mergeCells count="22">
    <mergeCell ref="A5:D5"/>
    <mergeCell ref="B11:D11"/>
    <mergeCell ref="B14:D14"/>
    <mergeCell ref="F5:H5"/>
    <mergeCell ref="F18:H18"/>
    <mergeCell ref="B8:D8"/>
    <mergeCell ref="A20:D20"/>
    <mergeCell ref="B17:D17"/>
    <mergeCell ref="F19:H20"/>
    <mergeCell ref="B13:D13"/>
    <mergeCell ref="A1:H1"/>
    <mergeCell ref="B10:D10"/>
    <mergeCell ref="B9:D9"/>
    <mergeCell ref="B15:D15"/>
    <mergeCell ref="B6:D6"/>
    <mergeCell ref="F22:H26"/>
    <mergeCell ref="A3:H3"/>
    <mergeCell ref="A2:H2"/>
    <mergeCell ref="B7:D7"/>
    <mergeCell ref="B16:D16"/>
    <mergeCell ref="B18:D18"/>
    <mergeCell ref="B12:D12"/>
  </mergeCells>
  <conditionalFormatting sqref="G7:G16">
    <cfRule type="expression" priority="1" dxfId="0">
      <formula>ISNUMBER(SEARCH("POTENTIAL",G7))</formula>
    </cfRule>
    <cfRule type="expression" priority="2" dxfId="1">
      <formula>G7="Needs assessment"</formula>
    </cfRule>
    <cfRule type="expression" priority="3" dxfId="1">
      <formula>ISNUMBER(SEARCH("route",G7))</formula>
    </cfRule>
    <cfRule type="expression" priority="4" dxfId="3">
      <formula>LEFT(G7,13)="Not indicated"</formula>
    </cfRule>
  </conditionalFormatting>
  <conditionalFormatting sqref="F19:H20">
    <cfRule type="expression" priority="5" dxfId="0">
      <formula>ISNUMBER(SEARCH("BLOCK",F19))</formula>
    </cfRule>
    <cfRule type="expression" priority="6" dxfId="1">
      <formula>ISNUMBER(SEARCH("INCOMPLETE",F19))</formula>
    </cfRule>
    <cfRule type="expression" priority="7" dxfId="1">
      <formula>ISNUMBER(SEARCH("REVIEW REQUIRED",F19))</formula>
    </cfRule>
  </conditionalFormatting>
  <dataValidations count="3">
    <dataValidation sqref="B10:D10" showDropDown="0" showInputMessage="0" showErrorMessage="0" allowBlank="0" type="list">
      <formula1>"Provider,Deployer,Importer,Distributor,Product manufacturer,Public authority,Other,Undetermined"</formula1>
    </dataValidation>
    <dataValidation sqref="B11:D11" showDropDown="0" showInputMessage="0" showErrorMessage="0" allowBlank="0" type="list">
      <formula1>"Place on market,Put into service,Use,Mixed,Undetermined"</formula1>
    </dataValidation>
    <dataValidation sqref="C22:C69" showDropDown="0" showInputMessage="0" showErrorMessage="0" allowBlank="0" type="list">
      <formula1>"Yes,No,Unsure,Not applicable"</formula1>
    </dataValidation>
  </dataValidations>
  <pageMargins left="0.25" right="0.25" top="0.5" bottom="0.5" header="0.3" footer="0.3"/>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N42"/>
  <sheetViews>
    <sheetView showGridLines="0" workbookViewId="0">
      <pane ySplit="5" topLeftCell="A6" activePane="bottomLeft" state="frozen"/>
      <selection pane="bottomLeft" activeCell="A1" sqref="A1"/>
    </sheetView>
  </sheetViews>
  <sheetFormatPr baseColWidth="8" defaultRowHeight="15"/>
  <cols>
    <col width="15" customWidth="1" min="1" max="1"/>
    <col width="24" customWidth="1" min="2" max="2"/>
    <col width="20" customWidth="1" min="3" max="3"/>
    <col width="18" customWidth="1" min="4" max="4"/>
    <col width="20" customWidth="1" min="5" max="5"/>
    <col width="48" customWidth="1" min="6" max="6"/>
    <col width="40" customWidth="1" min="7" max="7"/>
    <col width="18" customWidth="1" min="8" max="8"/>
    <col width="14" customWidth="1" min="9" max="9"/>
    <col width="18" customWidth="1" min="10" max="10"/>
    <col width="20" customWidth="1" min="11" max="11"/>
    <col width="14" customWidth="1" min="12" max="12"/>
    <col width="34" customWidth="1" min="13" max="13"/>
    <col width="18" customWidth="1" min="14" max="14"/>
  </cols>
  <sheetData>
    <row r="1">
      <c r="A1" s="705" t="inlineStr">
        <is>
          <t>Article 5 Control Matrix</t>
        </is>
      </c>
      <c r="B1" s="1" t="n"/>
      <c r="C1" s="1" t="n"/>
      <c r="D1" s="1" t="n"/>
      <c r="E1" s="1" t="n"/>
      <c r="F1" s="1" t="n"/>
      <c r="G1" s="1" t="n"/>
      <c r="H1" s="1" t="n"/>
      <c r="I1" s="1" t="n"/>
      <c r="J1" s="1" t="n"/>
      <c r="K1" s="1" t="n"/>
      <c r="L1" s="1" t="n"/>
      <c r="M1" s="1" t="n"/>
      <c r="N1" s="1" t="n"/>
    </row>
    <row r="2">
      <c r="A2" s="709" t="inlineStr">
        <is>
          <t>Binding law, binding conditions/safeguards, Commission guidance and governance controls are separated. Status is user-controlled; applicability and evidence state are formula-driven.</t>
        </is>
      </c>
      <c r="B2" s="1" t="n"/>
      <c r="C2" s="1" t="n"/>
      <c r="D2" s="1" t="n"/>
      <c r="E2" s="1" t="n"/>
      <c r="F2" s="1" t="n"/>
      <c r="G2" s="1" t="n"/>
      <c r="H2" s="1" t="n"/>
      <c r="I2" s="1" t="n"/>
      <c r="J2" s="1" t="n"/>
      <c r="K2" s="1" t="n"/>
      <c r="L2" s="1" t="n"/>
      <c r="M2" s="1" t="n"/>
      <c r="N2" s="1" t="n"/>
    </row>
    <row r="3">
      <c r="A3" s="713" t="inlineStr">
        <is>
          <t>Use 'Verified' only after implementation is complete and a Current evidence record in 06_EVIDENCE_REGISTER links to the exact Control ID. A formula result does not resolve a legal exception by itself.</t>
        </is>
      </c>
      <c r="B3" s="1" t="n"/>
      <c r="C3" s="1" t="n"/>
      <c r="D3" s="1" t="n"/>
      <c r="E3" s="1" t="n"/>
      <c r="F3" s="1" t="n"/>
      <c r="G3" s="1" t="n"/>
      <c r="H3" s="1" t="n"/>
      <c r="I3" s="1" t="n"/>
      <c r="J3" s="1" t="n"/>
      <c r="K3" s="1" t="n"/>
      <c r="L3" s="1" t="n"/>
      <c r="M3" s="1" t="n"/>
      <c r="N3" s="1" t="n"/>
    </row>
    <row r="4"/>
    <row r="5">
      <c r="A5" s="129" t="inlineStr">
        <is>
          <t>Control ID</t>
        </is>
      </c>
      <c r="B5" s="375" t="inlineStr">
        <is>
          <t>Legal / guidance basis</t>
        </is>
      </c>
      <c r="C5" s="375" t="inlineStr">
        <is>
          <t>Requirement level</t>
        </is>
      </c>
      <c r="D5" s="375" t="inlineStr">
        <is>
          <t>Primary actor / activity</t>
        </is>
      </c>
      <c r="E5" s="375" t="inlineStr">
        <is>
          <t>Applicability</t>
        </is>
      </c>
      <c r="F5" s="375" t="inlineStr">
        <is>
          <t>Control objective / expected outcome</t>
        </is>
      </c>
      <c r="G5" s="375" t="inlineStr">
        <is>
          <t>Minimum evidence</t>
        </is>
      </c>
      <c r="H5" s="375" t="inlineStr">
        <is>
          <t>Owner</t>
        </is>
      </c>
      <c r="I5" s="375" t="inlineStr">
        <is>
          <t>Baseline date</t>
        </is>
      </c>
      <c r="J5" s="375" t="inlineStr">
        <is>
          <t>Status</t>
        </is>
      </c>
      <c r="K5" s="375" t="inlineStr">
        <is>
          <t>Evidence ID(s)</t>
        </is>
      </c>
      <c r="L5" s="375" t="inlineStr">
        <is>
          <t>Last verified</t>
        </is>
      </c>
      <c r="M5" s="375" t="inlineStr">
        <is>
          <t>Notes / remediation</t>
        </is>
      </c>
      <c r="N5" s="130" t="inlineStr">
        <is>
          <t>Evidence state</t>
        </is>
      </c>
    </row>
    <row r="6" ht="42" customHeight="1">
      <c r="A6" s="353" t="inlineStr">
        <is>
          <t>P5-A-01</t>
        </is>
      </c>
      <c r="B6" s="465" t="inlineStr">
        <is>
          <t>Art. 5(1)(a)</t>
        </is>
      </c>
      <c r="C6" s="465" t="inlineStr">
        <is>
          <t>Binding law</t>
        </is>
      </c>
      <c r="D6" s="465" t="inlineStr">
        <is>
          <t>Provider / Deployer / User</t>
        </is>
      </c>
      <c r="E6" s="923">
        <f>IF('01_SYSTEM_PROFILE'!$G$7="Needs assessment","Needs assessment",IF(OR(ISNUMBER(SEARCH("POTENTIAL",'01_SYSTEM_PROFILE'!$G$7)),ISNUMBER(SEARCH("route",'01_SYSTEM_PROFILE'!$G$7)),ISNUMBER(SEARCH("Route",'01_SYSTEM_PROFILE'!$G$7))),"Applicable","Not applicable"))</f>
        <v/>
      </c>
      <c r="F6" s="465" t="inlineStr">
        <is>
          <t>Identify any subliminal-beyond-consciousness or purposefully manipulative/deceptive technique in the assessed system and material use cases.</t>
        </is>
      </c>
      <c r="G6" s="465" t="inlineStr">
        <is>
          <t>Feature inventory; UX/model behaviour specification; red-team findings</t>
        </is>
      </c>
      <c r="H6" s="914" t="str"/>
      <c r="I6" s="923">
        <f>IF(E6="Not applicable","",'01_SYSTEM_PROFILE'!$H$7)</f>
        <v/>
      </c>
      <c r="J6" s="914" t="inlineStr">
        <is>
          <t>Not assessed</t>
        </is>
      </c>
      <c r="K6" s="914" t="str"/>
      <c r="L6" s="1357" t="str"/>
      <c r="M6" s="914" t="str"/>
      <c r="N6" s="923">
        <f>IF(A6="","",IF(E6="Not applicable","N/A",IF((COUNTIFS('06_EVIDENCE_REGISTER'!$B$6:$B$200,A6,'06_EVIDENCE_REGISTER'!$L$6:$L$200,"Current")-COUNTIFS('06_EVIDENCE_REGISTER'!$B$6:$B$200,A6,'06_EVIDENCE_REGISTER'!$L$6:$L$200,"Current",'06_EVIDENCE_REGISTER'!$J$6:$J$200,"&lt;"&amp;TODAY(),'06_EVIDENCE_REGISTER'!$J$6:$J$200,"&lt;&gt;"))&gt;0,"Current","Missing / stale")))</f>
        <v/>
      </c>
    </row>
    <row r="7" ht="42" customHeight="1">
      <c r="A7" s="937" t="inlineStr">
        <is>
          <t>P5-A-02</t>
        </is>
      </c>
      <c r="B7" s="938" t="inlineStr">
        <is>
          <t>Art. 5(1)(a)</t>
        </is>
      </c>
      <c r="C7" s="938" t="inlineStr">
        <is>
          <t>Binding law</t>
        </is>
      </c>
      <c r="D7" s="938" t="inlineStr">
        <is>
          <t>Provider / Deployer / User</t>
        </is>
      </c>
      <c r="E7" s="923">
        <f>IF('01_SYSTEM_PROFILE'!$G$7="Needs assessment","Needs assessment",IF(OR(ISNUMBER(SEARCH("POTENTIAL",'01_SYSTEM_PROFILE'!$G$7)),ISNUMBER(SEARCH("route",'01_SYSTEM_PROFILE'!$G$7)),ISNUMBER(SEARCH("Route",'01_SYSTEM_PROFILE'!$G$7))),"Applicable","Not applicable"))</f>
        <v/>
      </c>
      <c r="F7" s="938" t="inlineStr">
        <is>
          <t>Assess whether the technique appreciably impairs informed decision-making and causes a decision the person/group would not otherwise take.</t>
        </is>
      </c>
      <c r="G7" s="938" t="inlineStr">
        <is>
          <t>Behavioural impact assessment; user-flow evidence; expert review</t>
        </is>
      </c>
      <c r="H7" s="914" t="str"/>
      <c r="I7" s="923">
        <f>IF(E7="Not applicable","",'01_SYSTEM_PROFILE'!$H$7)</f>
        <v/>
      </c>
      <c r="J7" s="914" t="inlineStr">
        <is>
          <t>Not assessed</t>
        </is>
      </c>
      <c r="K7" s="914" t="str"/>
      <c r="L7" s="1357" t="str"/>
      <c r="M7" s="914" t="str"/>
      <c r="N7" s="923">
        <f>IF(A7="","",IF(E7="Not applicable","N/A",IF((COUNTIFS('06_EVIDENCE_REGISTER'!$B$6:$B$200,A7,'06_EVIDENCE_REGISTER'!$L$6:$L$200,"Current")-COUNTIFS('06_EVIDENCE_REGISTER'!$B$6:$B$200,A7,'06_EVIDENCE_REGISTER'!$L$6:$L$200,"Current",'06_EVIDENCE_REGISTER'!$J$6:$J$200,"&lt;"&amp;TODAY(),'06_EVIDENCE_REGISTER'!$J$6:$J$200,"&lt;&gt;"))&gt;0,"Current","Missing / stale")))</f>
        <v/>
      </c>
    </row>
    <row r="8" ht="42" customHeight="1">
      <c r="A8" s="353" t="inlineStr">
        <is>
          <t>P5-A-03</t>
        </is>
      </c>
      <c r="B8" s="465" t="inlineStr">
        <is>
          <t>Art. 5(1)(a)</t>
        </is>
      </c>
      <c r="C8" s="465" t="inlineStr">
        <is>
          <t>Binding law</t>
        </is>
      </c>
      <c r="D8" s="465" t="inlineStr">
        <is>
          <t>Provider / Deployer / User</t>
        </is>
      </c>
      <c r="E8" s="923">
        <f>IF('01_SYSTEM_PROFILE'!$G$7="Needs assessment","Needs assessment",IF(OR(ISNUMBER(SEARCH("POTENTIAL",'01_SYSTEM_PROFILE'!$G$7)),ISNUMBER(SEARCH("route",'01_SYSTEM_PROFILE'!$G$7)),ISNUMBER(SEARCH("Route",'01_SYSTEM_PROFILE'!$G$7))),"Applicable","Not applicable"))</f>
        <v/>
      </c>
      <c r="F8" s="465" t="inlineStr">
        <is>
          <t>Assess whether the distortion causes or is reasonably likely to cause significant harm to a person or group.</t>
        </is>
      </c>
      <c r="G8" s="465" t="inlineStr">
        <is>
          <t>Harm analysis; incident/adverse-event evidence; legal review</t>
        </is>
      </c>
      <c r="H8" s="914" t="str"/>
      <c r="I8" s="923">
        <f>IF(E8="Not applicable","",'01_SYSTEM_PROFILE'!$H$7)</f>
        <v/>
      </c>
      <c r="J8" s="914" t="inlineStr">
        <is>
          <t>Not assessed</t>
        </is>
      </c>
      <c r="K8" s="914" t="str"/>
      <c r="L8" s="1357" t="str"/>
      <c r="M8" s="914" t="str"/>
      <c r="N8" s="923">
        <f>IF(A8="","",IF(E8="Not applicable","N/A",IF((COUNTIFS('06_EVIDENCE_REGISTER'!$B$6:$B$200,A8,'06_EVIDENCE_REGISTER'!$L$6:$L$200,"Current")-COUNTIFS('06_EVIDENCE_REGISTER'!$B$6:$B$200,A8,'06_EVIDENCE_REGISTER'!$L$6:$L$200,"Current",'06_EVIDENCE_REGISTER'!$J$6:$J$200,"&lt;"&amp;TODAY(),'06_EVIDENCE_REGISTER'!$J$6:$J$200,"&lt;&gt;"))&gt;0,"Current","Missing / stale")))</f>
        <v/>
      </c>
    </row>
    <row r="9" ht="42" customHeight="1">
      <c r="A9" s="937" t="inlineStr">
        <is>
          <t>G5-A-01</t>
        </is>
      </c>
      <c r="B9" s="938" t="inlineStr">
        <is>
          <t>Commission 2025 Guidelines</t>
        </is>
      </c>
      <c r="C9" s="938" t="inlineStr">
        <is>
          <t>Commission guidance</t>
        </is>
      </c>
      <c r="D9" s="938" t="inlineStr">
        <is>
          <t>Assessment team</t>
        </is>
      </c>
      <c r="E9" s="923">
        <f>IF('01_SYSTEM_PROFILE'!$G$7="Needs assessment","Needs assessment",IF(OR(ISNUMBER(SEARCH("POTENTIAL",'01_SYSTEM_PROFILE'!$G$7)),ISNUMBER(SEARCH("route",'01_SYSTEM_PROFILE'!$G$7)),ISNUMBER(SEARCH("Route",'01_SYSTEM_PROFILE'!$G$7))),"Applicable","Not applicable"))</f>
        <v/>
      </c>
      <c r="F9" s="938" t="inlineStr">
        <is>
          <t>Apply the Commission's non-binding interpretation and examples for manipulation/deception without treating the Guidelines as binding law.</t>
        </is>
      </c>
      <c r="G9" s="938" t="inlineStr">
        <is>
          <t>Guidelines mapping; reviewer memo</t>
        </is>
      </c>
      <c r="H9" s="914" t="str"/>
      <c r="I9" s="923">
        <f>IF(E9="Not applicable","",'01_SYSTEM_PROFILE'!$H$7)</f>
        <v/>
      </c>
      <c r="J9" s="914" t="inlineStr">
        <is>
          <t>Not assessed</t>
        </is>
      </c>
      <c r="K9" s="914" t="str"/>
      <c r="L9" s="1357" t="str"/>
      <c r="M9" s="914" t="str"/>
      <c r="N9" s="923">
        <f>IF(A9="","",IF(E9="Not applicable","N/A",IF((COUNTIFS('06_EVIDENCE_REGISTER'!$B$6:$B$200,A9,'06_EVIDENCE_REGISTER'!$L$6:$L$200,"Current")-COUNTIFS('06_EVIDENCE_REGISTER'!$B$6:$B$200,A9,'06_EVIDENCE_REGISTER'!$L$6:$L$200,"Current",'06_EVIDENCE_REGISTER'!$J$6:$J$200,"&lt;"&amp;TODAY(),'06_EVIDENCE_REGISTER'!$J$6:$J$200,"&lt;&gt;"))&gt;0,"Current","Missing / stale")))</f>
        <v/>
      </c>
    </row>
    <row r="10" ht="42" customHeight="1">
      <c r="A10" s="353" t="inlineStr">
        <is>
          <t>P5-B-01</t>
        </is>
      </c>
      <c r="B10" s="465" t="inlineStr">
        <is>
          <t>Art. 5(1)(b)</t>
        </is>
      </c>
      <c r="C10" s="465" t="inlineStr">
        <is>
          <t>Binding law</t>
        </is>
      </c>
      <c r="D10" s="465" t="inlineStr">
        <is>
          <t>Provider / Deployer / User</t>
        </is>
      </c>
      <c r="E10" s="923">
        <f>IF('01_SYSTEM_PROFILE'!$G$8="Needs assessment","Needs assessment",IF(OR(ISNUMBER(SEARCH("POTENTIAL",'01_SYSTEM_PROFILE'!$G$8)),ISNUMBER(SEARCH("route",'01_SYSTEM_PROFILE'!$G$8)),ISNUMBER(SEARCH("Route",'01_SYSTEM_PROFILE'!$G$8))),"Applicable","Not applicable"))</f>
        <v/>
      </c>
      <c r="F10" s="465" t="inlineStr">
        <is>
          <t>Identify whether the system exploits vulnerabilities arising from age, disability or a specific social/economic situation.</t>
        </is>
      </c>
      <c r="G10" s="465" t="inlineStr">
        <is>
          <t>Affected-group analysis; targeting/personalisation logic; product rules</t>
        </is>
      </c>
      <c r="H10" s="914" t="str"/>
      <c r="I10" s="923">
        <f>IF(E10="Not applicable","",'01_SYSTEM_PROFILE'!$H$8)</f>
        <v/>
      </c>
      <c r="J10" s="914" t="inlineStr">
        <is>
          <t>Not assessed</t>
        </is>
      </c>
      <c r="K10" s="914" t="str"/>
      <c r="L10" s="1357" t="str"/>
      <c r="M10" s="914" t="str"/>
      <c r="N10" s="923">
        <f>IF(A10="","",IF(E10="Not applicable","N/A",IF((COUNTIFS('06_EVIDENCE_REGISTER'!$B$6:$B$200,A10,'06_EVIDENCE_REGISTER'!$L$6:$L$200,"Current")-COUNTIFS('06_EVIDENCE_REGISTER'!$B$6:$B$200,A10,'06_EVIDENCE_REGISTER'!$L$6:$L$200,"Current",'06_EVIDENCE_REGISTER'!$J$6:$J$200,"&lt;"&amp;TODAY(),'06_EVIDENCE_REGISTER'!$J$6:$J$200,"&lt;&gt;"))&gt;0,"Current","Missing / stale")))</f>
        <v/>
      </c>
    </row>
    <row r="11" ht="42" customHeight="1">
      <c r="A11" s="937" t="inlineStr">
        <is>
          <t>P5-B-02</t>
        </is>
      </c>
      <c r="B11" s="938" t="inlineStr">
        <is>
          <t>Art. 5(1)(b)</t>
        </is>
      </c>
      <c r="C11" s="938" t="inlineStr">
        <is>
          <t>Binding law</t>
        </is>
      </c>
      <c r="D11" s="938" t="inlineStr">
        <is>
          <t>Provider / Deployer / User</t>
        </is>
      </c>
      <c r="E11" s="923">
        <f>IF('01_SYSTEM_PROFILE'!$G$8="Needs assessment","Needs assessment",IF(OR(ISNUMBER(SEARCH("POTENTIAL",'01_SYSTEM_PROFILE'!$G$8)),ISNUMBER(SEARCH("route",'01_SYSTEM_PROFILE'!$G$8)),ISNUMBER(SEARCH("Route",'01_SYSTEM_PROFILE'!$G$8))),"Applicable","Not applicable"))</f>
        <v/>
      </c>
      <c r="F11" s="938" t="inlineStr">
        <is>
          <t>Assess material behavioural distortion and the significant-harm threshold.</t>
        </is>
      </c>
      <c r="G11" s="938" t="inlineStr">
        <is>
          <t>Impact assessment; decision-flow analysis; harm evidence</t>
        </is>
      </c>
      <c r="H11" s="914" t="str"/>
      <c r="I11" s="923">
        <f>IF(E11="Not applicable","",'01_SYSTEM_PROFILE'!$H$8)</f>
        <v/>
      </c>
      <c r="J11" s="914" t="inlineStr">
        <is>
          <t>Not assessed</t>
        </is>
      </c>
      <c r="K11" s="914" t="str"/>
      <c r="L11" s="1357" t="str"/>
      <c r="M11" s="914" t="str"/>
      <c r="N11" s="923">
        <f>IF(A11="","",IF(E11="Not applicable","N/A",IF((COUNTIFS('06_EVIDENCE_REGISTER'!$B$6:$B$200,A11,'06_EVIDENCE_REGISTER'!$L$6:$L$200,"Current")-COUNTIFS('06_EVIDENCE_REGISTER'!$B$6:$B$200,A11,'06_EVIDENCE_REGISTER'!$L$6:$L$200,"Current",'06_EVIDENCE_REGISTER'!$J$6:$J$200,"&lt;"&amp;TODAY(),'06_EVIDENCE_REGISTER'!$J$6:$J$200,"&lt;&gt;"))&gt;0,"Current","Missing / stale")))</f>
        <v/>
      </c>
    </row>
    <row r="12" ht="42" customHeight="1">
      <c r="A12" s="353" t="inlineStr">
        <is>
          <t>G5-B-01</t>
        </is>
      </c>
      <c r="B12" s="465" t="inlineStr">
        <is>
          <t>Commission 2025 Guidelines</t>
        </is>
      </c>
      <c r="C12" s="465" t="inlineStr">
        <is>
          <t>Commission guidance</t>
        </is>
      </c>
      <c r="D12" s="465" t="inlineStr">
        <is>
          <t>Assessment team</t>
        </is>
      </c>
      <c r="E12" s="923">
        <f>IF('01_SYSTEM_PROFILE'!$G$8="Needs assessment","Needs assessment",IF(OR(ISNUMBER(SEARCH("POTENTIAL",'01_SYSTEM_PROFILE'!$G$8)),ISNUMBER(SEARCH("route",'01_SYSTEM_PROFILE'!$G$8)),ISNUMBER(SEARCH("Route",'01_SYSTEM_PROFILE'!$G$8))),"Applicable","Not applicable"))</f>
        <v/>
      </c>
      <c r="F12" s="465" t="inlineStr">
        <is>
          <t>Use the Commission's non-binding vulnerability examples and interpretive factors as supporting assessment material.</t>
        </is>
      </c>
      <c r="G12" s="465" t="inlineStr">
        <is>
          <t>Guidelines mapping; reviewer memo</t>
        </is>
      </c>
      <c r="H12" s="914" t="str"/>
      <c r="I12" s="923">
        <f>IF(E12="Not applicable","",'01_SYSTEM_PROFILE'!$H$8)</f>
        <v/>
      </c>
      <c r="J12" s="914" t="inlineStr">
        <is>
          <t>Not assessed</t>
        </is>
      </c>
      <c r="K12" s="914" t="str"/>
      <c r="L12" s="1357" t="str"/>
      <c r="M12" s="914" t="str"/>
      <c r="N12" s="923">
        <f>IF(A12="","",IF(E12="Not applicable","N/A",IF((COUNTIFS('06_EVIDENCE_REGISTER'!$B$6:$B$200,A12,'06_EVIDENCE_REGISTER'!$L$6:$L$200,"Current")-COUNTIFS('06_EVIDENCE_REGISTER'!$B$6:$B$200,A12,'06_EVIDENCE_REGISTER'!$L$6:$L$200,"Current",'06_EVIDENCE_REGISTER'!$J$6:$J$200,"&lt;"&amp;TODAY(),'06_EVIDENCE_REGISTER'!$J$6:$J$200,"&lt;&gt;"))&gt;0,"Current","Missing / stale")))</f>
        <v/>
      </c>
    </row>
    <row r="13" ht="42" customHeight="1">
      <c r="A13" s="937" t="inlineStr">
        <is>
          <t>P5-BA-01</t>
        </is>
      </c>
      <c r="B13" s="938" t="inlineStr">
        <is>
          <t>Art. 5(1)(ba)</t>
        </is>
      </c>
      <c r="C13" s="938" t="inlineStr">
        <is>
          <t>Binding law</t>
        </is>
      </c>
      <c r="D13" s="938" t="inlineStr">
        <is>
          <t>Provider / Deployer / User</t>
        </is>
      </c>
      <c r="E13" s="923">
        <f>IF('01_SYSTEM_PROFILE'!$G$9="Needs assessment","Needs assessment",IF(OR(ISNUMBER(SEARCH("POTENTIAL",'01_SYSTEM_PROFILE'!$G$9)),ISNUMBER(SEARCH("route",'01_SYSTEM_PROFILE'!$G$9)),ISNUMBER(SEARCH("Route",'01_SYSTEM_PROFILE'!$G$9))),"Applicable","Not applicable"))</f>
        <v/>
      </c>
      <c r="F13" s="938" t="inlineStr">
        <is>
          <t>Determine whether the system generates/manipulates realistic intimate or sexually explicit material of an identifiable natural person and document consent status.</t>
        </is>
      </c>
      <c r="G13" s="938" t="inlineStr">
        <is>
          <t>Content-capability assessment; consent record; policy/technical controls</t>
        </is>
      </c>
      <c r="H13" s="914" t="str"/>
      <c r="I13" s="923">
        <f>IF(E13="Not applicable","",'01_SYSTEM_PROFILE'!$H$9)</f>
        <v/>
      </c>
      <c r="J13" s="914" t="inlineStr">
        <is>
          <t>Not assessed</t>
        </is>
      </c>
      <c r="K13" s="914" t="str"/>
      <c r="L13" s="1357" t="str"/>
      <c r="M13" s="914" t="str"/>
      <c r="N13" s="923">
        <f>IF(A13="","",IF(E13="Not applicable","N/A",IF((COUNTIFS('06_EVIDENCE_REGISTER'!$B$6:$B$200,A13,'06_EVIDENCE_REGISTER'!$L$6:$L$200,"Current")-COUNTIFS('06_EVIDENCE_REGISTER'!$B$6:$B$200,A13,'06_EVIDENCE_REGISTER'!$L$6:$L$200,"Current",'06_EVIDENCE_REGISTER'!$J$6:$J$200,"&lt;"&amp;TODAY(),'06_EVIDENCE_REGISTER'!$J$6:$J$200,"&lt;&gt;"))&gt;0,"Current","Missing / stale")))</f>
        <v/>
      </c>
    </row>
    <row r="14" ht="42" customHeight="1">
      <c r="A14" s="353" t="inlineStr">
        <is>
          <t>P5-BA-02</t>
        </is>
      </c>
      <c r="B14" s="465" t="inlineStr">
        <is>
          <t>Art. 5(1a)(a)</t>
        </is>
      </c>
      <c r="C14" s="465" t="inlineStr">
        <is>
          <t>Binding condition</t>
        </is>
      </c>
      <c r="D14" s="465" t="inlineStr">
        <is>
          <t>Provider / placing on market</t>
        </is>
      </c>
      <c r="E14" s="923">
        <f>IF('01_SYSTEM_PROFILE'!$G$9="Needs assessment","Needs assessment",IF(OR(ISNUMBER(SEARCH("POTENTIAL",'01_SYSTEM_PROFILE'!$G$9)),ISNUMBER(SEARCH("route",'01_SYSTEM_PROFILE'!$G$9)),ISNUMBER(SEARCH("Route",'01_SYSTEM_PROFILE'!$G$9))),"Applicable","Not applicable"))</f>
        <v/>
      </c>
      <c r="F14" s="465" t="inlineStr">
        <is>
          <t>For provider-side placing on market/putting into service, determine intended purpose or reasonably foreseeable/reproducible outcome and evaluate reasonable/adequate safety measures and corrective safeguards.</t>
        </is>
      </c>
      <c r="G14" s="465" t="inlineStr">
        <is>
          <t>Capability testing; misuse testing; safeguard design; abuse-handling evidence</t>
        </is>
      </c>
      <c r="H14" s="914" t="str"/>
      <c r="I14" s="923">
        <f>IF(E14="Not applicable","",'01_SYSTEM_PROFILE'!$H$9)</f>
        <v/>
      </c>
      <c r="J14" s="914" t="inlineStr">
        <is>
          <t>Not assessed</t>
        </is>
      </c>
      <c r="K14" s="914" t="str"/>
      <c r="L14" s="1357" t="str"/>
      <c r="M14" s="914" t="str"/>
      <c r="N14" s="923">
        <f>IF(A14="","",IF(E14="Not applicable","N/A",IF((COUNTIFS('06_EVIDENCE_REGISTER'!$B$6:$B$200,A14,'06_EVIDENCE_REGISTER'!$L$6:$L$200,"Current")-COUNTIFS('06_EVIDENCE_REGISTER'!$B$6:$B$200,A14,'06_EVIDENCE_REGISTER'!$L$6:$L$200,"Current",'06_EVIDENCE_REGISTER'!$J$6:$J$200,"&lt;"&amp;TODAY(),'06_EVIDENCE_REGISTER'!$J$6:$J$200,"&lt;&gt;"))&gt;0,"Current","Missing / stale")))</f>
        <v/>
      </c>
    </row>
    <row r="15" ht="42" customHeight="1">
      <c r="A15" s="937" t="inlineStr">
        <is>
          <t>P5-BA-03</t>
        </is>
      </c>
      <c r="B15" s="938" t="inlineStr">
        <is>
          <t>Art. 5(1a)(b)</t>
        </is>
      </c>
      <c r="C15" s="938" t="inlineStr">
        <is>
          <t>Binding condition</t>
        </is>
      </c>
      <c r="D15" s="938" t="inlineStr">
        <is>
          <t>Deployer / use</t>
        </is>
      </c>
      <c r="E15" s="923">
        <f>IF('01_SYSTEM_PROFILE'!$G$9="Needs assessment","Needs assessment",IF(OR(ISNUMBER(SEARCH("POTENTIAL",'01_SYSTEM_PROFILE'!$G$9)),ISNUMBER(SEARCH("route",'01_SYSTEM_PROFILE'!$G$9)),ISNUMBER(SEARCH("Route",'01_SYSTEM_PROFILE'!$G$9))),"Applicable","Not applicable"))</f>
        <v/>
      </c>
      <c r="F15" s="938" t="inlineStr">
        <is>
          <t>Determine whether the deployer uses the system for the purpose described in Article 5(1)(ba).</t>
        </is>
      </c>
      <c r="G15" s="938" t="inlineStr">
        <is>
          <t>Use-case record; instructions; operator logs</t>
        </is>
      </c>
      <c r="H15" s="914" t="str"/>
      <c r="I15" s="923">
        <f>IF(E15="Not applicable","",'01_SYSTEM_PROFILE'!$H$9)</f>
        <v/>
      </c>
      <c r="J15" s="914" t="inlineStr">
        <is>
          <t>Not assessed</t>
        </is>
      </c>
      <c r="K15" s="914" t="str"/>
      <c r="L15" s="1357" t="str"/>
      <c r="M15" s="914" t="str"/>
      <c r="N15" s="923">
        <f>IF(A15="","",IF(E15="Not applicable","N/A",IF((COUNTIFS('06_EVIDENCE_REGISTER'!$B$6:$B$200,A15,'06_EVIDENCE_REGISTER'!$L$6:$L$200,"Current")-COUNTIFS('06_EVIDENCE_REGISTER'!$B$6:$B$200,A15,'06_EVIDENCE_REGISTER'!$L$6:$L$200,"Current",'06_EVIDENCE_REGISTER'!$J$6:$J$200,"&lt;"&amp;TODAY(),'06_EVIDENCE_REGISTER'!$J$6:$J$200,"&lt;&gt;"))&gt;0,"Current","Missing / stale")))</f>
        <v/>
      </c>
    </row>
    <row r="16" ht="42" customHeight="1">
      <c r="A16" s="353" t="inlineStr">
        <is>
          <t>P5-BA-04</t>
        </is>
      </c>
      <c r="B16" s="465" t="inlineStr">
        <is>
          <t>Art. 5(1b)</t>
        </is>
      </c>
      <c r="C16" s="465" t="inlineStr">
        <is>
          <t>Binding qualification</t>
        </is>
      </c>
      <c r="D16" s="465" t="inlineStr">
        <is>
          <t>Provider / Deployer / User</t>
        </is>
      </c>
      <c r="E16" s="923">
        <f>IF('01_SYSTEM_PROFILE'!$G$9="Needs assessment","Needs assessment",IF(OR(ISNUMBER(SEARCH("POTENTIAL",'01_SYSTEM_PROFILE'!$G$9)),ISNUMBER(SEARCH("route",'01_SYSTEM_PROFILE'!$G$9)),ISNUMBER(SEARCH("Route",'01_SYSTEM_PROFILE'!$G$9))),"Applicable","Not applicable"))</f>
        <v/>
      </c>
      <c r="F16" s="465" t="inlineStr">
        <is>
          <t>Substantiate any claim that a manipulation does not increase exposure of intimate parts or alter the nature of depicted sexually explicit activities.</t>
        </is>
      </c>
      <c r="G16" s="465" t="inlineStr">
        <is>
          <t>Before/after samples in controlled evidence; legal review</t>
        </is>
      </c>
      <c r="H16" s="914" t="str"/>
      <c r="I16" s="923">
        <f>IF(E16="Not applicable","",'01_SYSTEM_PROFILE'!$H$9)</f>
        <v/>
      </c>
      <c r="J16" s="914" t="inlineStr">
        <is>
          <t>Not assessed</t>
        </is>
      </c>
      <c r="K16" s="914" t="str"/>
      <c r="L16" s="1357" t="str"/>
      <c r="M16" s="914" t="str"/>
      <c r="N16" s="923">
        <f>IF(A16="","",IF(E16="Not applicable","N/A",IF((COUNTIFS('06_EVIDENCE_REGISTER'!$B$6:$B$200,A16,'06_EVIDENCE_REGISTER'!$L$6:$L$200,"Current")-COUNTIFS('06_EVIDENCE_REGISTER'!$B$6:$B$200,A16,'06_EVIDENCE_REGISTER'!$L$6:$L$200,"Current",'06_EVIDENCE_REGISTER'!$J$6:$J$200,"&lt;"&amp;TODAY(),'06_EVIDENCE_REGISTER'!$J$6:$J$200,"&lt;&gt;"))&gt;0,"Current","Missing / stale")))</f>
        <v/>
      </c>
    </row>
    <row r="17" ht="42" customHeight="1">
      <c r="A17" s="937" t="inlineStr">
        <is>
          <t>P5-BB-01</t>
        </is>
      </c>
      <c r="B17" s="938" t="inlineStr">
        <is>
          <t>Art. 5(1)(bb); Directive 2011/93/EU Art. 2(c),(e)</t>
        </is>
      </c>
      <c r="C17" s="938" t="inlineStr">
        <is>
          <t>Binding law</t>
        </is>
      </c>
      <c r="D17" s="938" t="inlineStr">
        <is>
          <t>Provider / Deployer / User</t>
        </is>
      </c>
      <c r="E17" s="923">
        <f>IF('01_SYSTEM_PROFILE'!$G$10="Needs assessment","Needs assessment",IF(OR(ISNUMBER(SEARCH("POTENTIAL",'01_SYSTEM_PROFILE'!$G$10)),ISNUMBER(SEARCH("route",'01_SYSTEM_PROFILE'!$G$10)),ISNUMBER(SEARCH("Route",'01_SYSTEM_PROFILE'!$G$10))),"Applicable","Not applicable"))</f>
        <v/>
      </c>
      <c r="F17" s="938" t="inlineStr">
        <is>
          <t>Determine whether the system generates/manipulates material or performance falling within the incorporated Directive definitions.</t>
        </is>
      </c>
      <c r="G17" s="938" t="inlineStr">
        <is>
          <t>Legal/content taxonomy assessment; controlled samples; reviewer memo</t>
        </is>
      </c>
      <c r="H17" s="914" t="str"/>
      <c r="I17" s="923">
        <f>IF(E17="Not applicable","",'01_SYSTEM_PROFILE'!$H$10)</f>
        <v/>
      </c>
      <c r="J17" s="914" t="inlineStr">
        <is>
          <t>Not assessed</t>
        </is>
      </c>
      <c r="K17" s="914" t="str"/>
      <c r="L17" s="1357" t="str"/>
      <c r="M17" s="914" t="str"/>
      <c r="N17" s="923">
        <f>IF(A17="","",IF(E17="Not applicable","N/A",IF((COUNTIFS('06_EVIDENCE_REGISTER'!$B$6:$B$200,A17,'06_EVIDENCE_REGISTER'!$L$6:$L$200,"Current")-COUNTIFS('06_EVIDENCE_REGISTER'!$B$6:$B$200,A17,'06_EVIDENCE_REGISTER'!$L$6:$L$200,"Current",'06_EVIDENCE_REGISTER'!$J$6:$J$200,"&lt;"&amp;TODAY(),'06_EVIDENCE_REGISTER'!$J$6:$J$200,"&lt;&gt;"))&gt;0,"Current","Missing / stale")))</f>
        <v/>
      </c>
    </row>
    <row r="18" ht="42" customHeight="1">
      <c r="A18" s="353" t="inlineStr">
        <is>
          <t>P5-BB-02</t>
        </is>
      </c>
      <c r="B18" s="465" t="inlineStr">
        <is>
          <t>Art. 5(1a)(a)</t>
        </is>
      </c>
      <c r="C18" s="465" t="inlineStr">
        <is>
          <t>Binding condition</t>
        </is>
      </c>
      <c r="D18" s="465" t="inlineStr">
        <is>
          <t>Provider / placing on market</t>
        </is>
      </c>
      <c r="E18" s="923">
        <f>IF('01_SYSTEM_PROFILE'!$G$10="Needs assessment","Needs assessment",IF(OR(ISNUMBER(SEARCH("POTENTIAL",'01_SYSTEM_PROFILE'!$G$10)),ISNUMBER(SEARCH("route",'01_SYSTEM_PROFILE'!$G$10)),ISNUMBER(SEARCH("Route",'01_SYSTEM_PROFILE'!$G$10))),"Applicable","Not applicable"))</f>
        <v/>
      </c>
      <c r="F18" s="465" t="inlineStr">
        <is>
          <t>For provider-side placing on market/putting into service, assess intended/foreseeable/reproducible outcomes and reasonable/adequate safety and corrective safeguards.</t>
        </is>
      </c>
      <c r="G18" s="465" t="inlineStr">
        <is>
          <t>Capability/misuse testing; safeguard design; abuse-report handling</t>
        </is>
      </c>
      <c r="H18" s="914" t="str"/>
      <c r="I18" s="923">
        <f>IF(E18="Not applicable","",'01_SYSTEM_PROFILE'!$H$10)</f>
        <v/>
      </c>
      <c r="J18" s="914" t="inlineStr">
        <is>
          <t>Not assessed</t>
        </is>
      </c>
      <c r="K18" s="914" t="str"/>
      <c r="L18" s="1357" t="str"/>
      <c r="M18" s="914" t="str"/>
      <c r="N18" s="923">
        <f>IF(A18="","",IF(E18="Not applicable","N/A",IF((COUNTIFS('06_EVIDENCE_REGISTER'!$B$6:$B$200,A18,'06_EVIDENCE_REGISTER'!$L$6:$L$200,"Current")-COUNTIFS('06_EVIDENCE_REGISTER'!$B$6:$B$200,A18,'06_EVIDENCE_REGISTER'!$L$6:$L$200,"Current",'06_EVIDENCE_REGISTER'!$J$6:$J$200,"&lt;"&amp;TODAY(),'06_EVIDENCE_REGISTER'!$J$6:$J$200,"&lt;&gt;"))&gt;0,"Current","Missing / stale")))</f>
        <v/>
      </c>
    </row>
    <row r="19" ht="42" customHeight="1">
      <c r="A19" s="937" t="inlineStr">
        <is>
          <t>P5-BB-03</t>
        </is>
      </c>
      <c r="B19" s="938" t="inlineStr">
        <is>
          <t>Art. 5(1a)(b)</t>
        </is>
      </c>
      <c r="C19" s="938" t="inlineStr">
        <is>
          <t>Binding condition</t>
        </is>
      </c>
      <c r="D19" s="938" t="inlineStr">
        <is>
          <t>Deployer / use</t>
        </is>
      </c>
      <c r="E19" s="923">
        <f>IF('01_SYSTEM_PROFILE'!$G$10="Needs assessment","Needs assessment",IF(OR(ISNUMBER(SEARCH("POTENTIAL",'01_SYSTEM_PROFILE'!$G$10)),ISNUMBER(SEARCH("route",'01_SYSTEM_PROFILE'!$G$10)),ISNUMBER(SEARCH("Route",'01_SYSTEM_PROFILE'!$G$10))),"Applicable","Not applicable"))</f>
        <v/>
      </c>
      <c r="F19" s="938" t="inlineStr">
        <is>
          <t>Determine whether the deployer uses the system for the purpose covered by Article 5(1)(bb).</t>
        </is>
      </c>
      <c r="G19" s="938" t="inlineStr">
        <is>
          <t>Use-case record; operator logs; policies</t>
        </is>
      </c>
      <c r="H19" s="914" t="str"/>
      <c r="I19" s="923">
        <f>IF(E19="Not applicable","",'01_SYSTEM_PROFILE'!$H$10)</f>
        <v/>
      </c>
      <c r="J19" s="914" t="inlineStr">
        <is>
          <t>Not assessed</t>
        </is>
      </c>
      <c r="K19" s="914" t="str"/>
      <c r="L19" s="1357" t="str"/>
      <c r="M19" s="914" t="str"/>
      <c r="N19" s="923">
        <f>IF(A19="","",IF(E19="Not applicable","N/A",IF((COUNTIFS('06_EVIDENCE_REGISTER'!$B$6:$B$200,A19,'06_EVIDENCE_REGISTER'!$L$6:$L$200,"Current")-COUNTIFS('06_EVIDENCE_REGISTER'!$B$6:$B$200,A19,'06_EVIDENCE_REGISTER'!$L$6:$L$200,"Current",'06_EVIDENCE_REGISTER'!$J$6:$J$200,"&lt;"&amp;TODAY(),'06_EVIDENCE_REGISTER'!$J$6:$J$200,"&lt;&gt;"))&gt;0,"Current","Missing / stale")))</f>
        <v/>
      </c>
    </row>
    <row r="20" ht="42" customHeight="1">
      <c r="A20" s="353" t="inlineStr">
        <is>
          <t>P5-BB-04</t>
        </is>
      </c>
      <c r="B20" s="465" t="inlineStr">
        <is>
          <t>Art. 5(1)(bb)</t>
        </is>
      </c>
      <c r="C20" s="465" t="inlineStr">
        <is>
          <t>Binding qualification / national law</t>
        </is>
      </c>
      <c r="D20" s="465" t="inlineStr">
        <is>
          <t>Relevant assessed entity</t>
        </is>
      </c>
      <c r="E20" s="923">
        <f>IF('01_SYSTEM_PROFILE'!$G$10="Needs assessment","Needs assessment",IF(OR(ISNUMBER(SEARCH("POTENTIAL",'01_SYSTEM_PROFILE'!$G$10)),ISNUMBER(SEARCH("route",'01_SYSTEM_PROFILE'!$G$10)),ISNUMBER(SEARCH("Route",'01_SYSTEM_PROFILE'!$G$10))),"Applicable","Not applicable"))</f>
        <v/>
      </c>
      <c r="F20" s="465" t="inlineStr">
        <is>
          <t>Document the precise national-law basis for any claimed 'without right' defence and obtain independent legal approval.</t>
        </is>
      </c>
      <c r="G20" s="465" t="inlineStr">
        <is>
          <t>National legal provision; reasoned legal memo; approval record</t>
        </is>
      </c>
      <c r="H20" s="914" t="str"/>
      <c r="I20" s="923">
        <f>IF(E20="Not applicable","",'01_SYSTEM_PROFILE'!$H$10)</f>
        <v/>
      </c>
      <c r="J20" s="914" t="inlineStr">
        <is>
          <t>Not assessed</t>
        </is>
      </c>
      <c r="K20" s="914" t="str"/>
      <c r="L20" s="1357" t="str"/>
      <c r="M20" s="914" t="str"/>
      <c r="N20" s="923">
        <f>IF(A20="","",IF(E20="Not applicable","N/A",IF((COUNTIFS('06_EVIDENCE_REGISTER'!$B$6:$B$200,A20,'06_EVIDENCE_REGISTER'!$L$6:$L$200,"Current")-COUNTIFS('06_EVIDENCE_REGISTER'!$B$6:$B$200,A20,'06_EVIDENCE_REGISTER'!$L$6:$L$200,"Current",'06_EVIDENCE_REGISTER'!$J$6:$J$200,"&lt;"&amp;TODAY(),'06_EVIDENCE_REGISTER'!$J$6:$J$200,"&lt;&gt;"))&gt;0,"Current","Missing / stale")))</f>
        <v/>
      </c>
    </row>
    <row r="21" ht="42" customHeight="1">
      <c r="A21" s="937" t="inlineStr">
        <is>
          <t>P5-C-01</t>
        </is>
      </c>
      <c r="B21" s="938" t="inlineStr">
        <is>
          <t>Art. 5(1)(c)</t>
        </is>
      </c>
      <c r="C21" s="938" t="inlineStr">
        <is>
          <t>Binding law</t>
        </is>
      </c>
      <c r="D21" s="938" t="inlineStr">
        <is>
          <t>Provider / Deployer / User</t>
        </is>
      </c>
      <c r="E21" s="923">
        <f>IF('01_SYSTEM_PROFILE'!$G$11="Needs assessment","Needs assessment",IF(OR(ISNUMBER(SEARCH("POTENTIAL",'01_SYSTEM_PROFILE'!$G$11)),ISNUMBER(SEARCH("route",'01_SYSTEM_PROFILE'!$G$11)),ISNUMBER(SEARCH("Route",'01_SYSTEM_PROFILE'!$G$11))),"Applicable","Not applicable"))</f>
        <v/>
      </c>
      <c r="F21" s="938" t="inlineStr">
        <is>
          <t>Identify generalised evaluation/classification of persons/groups over time based on social behaviour or personal/personality characteristics.</t>
        </is>
      </c>
      <c r="G21" s="938" t="inlineStr">
        <is>
          <t>Scoring-model specification; feature list; data lineage</t>
        </is>
      </c>
      <c r="H21" s="914" t="str"/>
      <c r="I21" s="923">
        <f>IF(E21="Not applicable","",'01_SYSTEM_PROFILE'!$H$11)</f>
        <v/>
      </c>
      <c r="J21" s="914" t="inlineStr">
        <is>
          <t>Not assessed</t>
        </is>
      </c>
      <c r="K21" s="914" t="str"/>
      <c r="L21" s="1357" t="str"/>
      <c r="M21" s="914" t="str"/>
      <c r="N21" s="923">
        <f>IF(A21="","",IF(E21="Not applicable","N/A",IF((COUNTIFS('06_EVIDENCE_REGISTER'!$B$6:$B$200,A21,'06_EVIDENCE_REGISTER'!$L$6:$L$200,"Current")-COUNTIFS('06_EVIDENCE_REGISTER'!$B$6:$B$200,A21,'06_EVIDENCE_REGISTER'!$L$6:$L$200,"Current",'06_EVIDENCE_REGISTER'!$J$6:$J$200,"&lt;"&amp;TODAY(),'06_EVIDENCE_REGISTER'!$J$6:$J$200,"&lt;&gt;"))&gt;0,"Current","Missing / stale")))</f>
        <v/>
      </c>
    </row>
    <row r="22" ht="42" customHeight="1">
      <c r="A22" s="353" t="inlineStr">
        <is>
          <t>P5-C-02</t>
        </is>
      </c>
      <c r="B22" s="465" t="inlineStr">
        <is>
          <t>Art. 5(1)(c)(i)–(ii)</t>
        </is>
      </c>
      <c r="C22" s="465" t="inlineStr">
        <is>
          <t>Binding law</t>
        </is>
      </c>
      <c r="D22" s="465" t="inlineStr">
        <is>
          <t>Provider / Deployer / User</t>
        </is>
      </c>
      <c r="E22" s="923">
        <f>IF('01_SYSTEM_PROFILE'!$G$11="Needs assessment","Needs assessment",IF(OR(ISNUMBER(SEARCH("POTENTIAL",'01_SYSTEM_PROFILE'!$G$11)),ISNUMBER(SEARCH("route",'01_SYSTEM_PROFILE'!$G$11)),ISNUMBER(SEARCH("Route",'01_SYSTEM_PROFILE'!$G$11))),"Applicable","Not applicable"))</f>
        <v/>
      </c>
      <c r="F22" s="465" t="inlineStr">
        <is>
          <t>Assess whether social scoring leads to unrelated-context detriment or unjustified/disproportionate detrimental treatment.</t>
        </is>
      </c>
      <c r="G22" s="465" t="inlineStr">
        <is>
          <t>Decision-policy mapping; adverse-outcome testing; fairness/impact review</t>
        </is>
      </c>
      <c r="H22" s="914" t="str"/>
      <c r="I22" s="923">
        <f>IF(E22="Not applicable","",'01_SYSTEM_PROFILE'!$H$11)</f>
        <v/>
      </c>
      <c r="J22" s="914" t="inlineStr">
        <is>
          <t>Not assessed</t>
        </is>
      </c>
      <c r="K22" s="914" t="str"/>
      <c r="L22" s="1357" t="str"/>
      <c r="M22" s="914" t="str"/>
      <c r="N22" s="923">
        <f>IF(A22="","",IF(E22="Not applicable","N/A",IF((COUNTIFS('06_EVIDENCE_REGISTER'!$B$6:$B$200,A22,'06_EVIDENCE_REGISTER'!$L$6:$L$200,"Current")-COUNTIFS('06_EVIDENCE_REGISTER'!$B$6:$B$200,A22,'06_EVIDENCE_REGISTER'!$L$6:$L$200,"Current",'06_EVIDENCE_REGISTER'!$J$6:$J$200,"&lt;"&amp;TODAY(),'06_EVIDENCE_REGISTER'!$J$6:$J$200,"&lt;&gt;"))&gt;0,"Current","Missing / stale")))</f>
        <v/>
      </c>
    </row>
    <row r="23" ht="42" customHeight="1">
      <c r="A23" s="937" t="inlineStr">
        <is>
          <t>G5-C-01</t>
        </is>
      </c>
      <c r="B23" s="938" t="inlineStr">
        <is>
          <t>Commission 2025 Guidelines</t>
        </is>
      </c>
      <c r="C23" s="938" t="inlineStr">
        <is>
          <t>Commission guidance</t>
        </is>
      </c>
      <c r="D23" s="938" t="inlineStr">
        <is>
          <t>Assessment team</t>
        </is>
      </c>
      <c r="E23" s="923">
        <f>IF('01_SYSTEM_PROFILE'!$G$11="Needs assessment","Needs assessment",IF(OR(ISNUMBER(SEARCH("POTENTIAL",'01_SYSTEM_PROFILE'!$G$11)),ISNUMBER(SEARCH("route",'01_SYSTEM_PROFILE'!$G$11)),ISNUMBER(SEARCH("Route",'01_SYSTEM_PROFILE'!$G$11))),"Applicable","Not applicable"))</f>
        <v/>
      </c>
      <c r="F23" s="938" t="inlineStr">
        <is>
          <t>Apply Commission interpretive factors and examples for social scoring without treating them as a statutory safe harbour.</t>
        </is>
      </c>
      <c r="G23" s="938" t="inlineStr">
        <is>
          <t>Guidelines mapping; reviewer memo</t>
        </is>
      </c>
      <c r="H23" s="914" t="str"/>
      <c r="I23" s="923">
        <f>IF(E23="Not applicable","",'01_SYSTEM_PROFILE'!$H$11)</f>
        <v/>
      </c>
      <c r="J23" s="914" t="inlineStr">
        <is>
          <t>Not assessed</t>
        </is>
      </c>
      <c r="K23" s="914" t="str"/>
      <c r="L23" s="1357" t="str"/>
      <c r="M23" s="914" t="str"/>
      <c r="N23" s="923">
        <f>IF(A23="","",IF(E23="Not applicable","N/A",IF((COUNTIFS('06_EVIDENCE_REGISTER'!$B$6:$B$200,A23,'06_EVIDENCE_REGISTER'!$L$6:$L$200,"Current")-COUNTIFS('06_EVIDENCE_REGISTER'!$B$6:$B$200,A23,'06_EVIDENCE_REGISTER'!$L$6:$L$200,"Current",'06_EVIDENCE_REGISTER'!$J$6:$J$200,"&lt;"&amp;TODAY(),'06_EVIDENCE_REGISTER'!$J$6:$J$200,"&lt;&gt;"))&gt;0,"Current","Missing / stale")))</f>
        <v/>
      </c>
    </row>
    <row r="24" ht="42" customHeight="1">
      <c r="A24" s="353" t="inlineStr">
        <is>
          <t>P5-D-01</t>
        </is>
      </c>
      <c r="B24" s="465" t="inlineStr">
        <is>
          <t>Art. 5(1)(d)</t>
        </is>
      </c>
      <c r="C24" s="465" t="inlineStr">
        <is>
          <t>Binding law</t>
        </is>
      </c>
      <c r="D24" s="465" t="inlineStr">
        <is>
          <t>Provider / Deployer / User</t>
        </is>
      </c>
      <c r="E24" s="923">
        <f>IF('01_SYSTEM_PROFILE'!$G$12="Needs assessment","Needs assessment",IF(OR(ISNUMBER(SEARCH("POTENTIAL",'01_SYSTEM_PROFILE'!$G$12)),ISNUMBER(SEARCH("route",'01_SYSTEM_PROFILE'!$G$12)),ISNUMBER(SEARCH("Route",'01_SYSTEM_PROFILE'!$G$12))),"Applicable","Not applicable"))</f>
        <v/>
      </c>
      <c r="F24" s="465" t="inlineStr">
        <is>
          <t>Identify criminal-offence risk assessment/prediction of natural persons and whether it is based solely on profiling/personality traits.</t>
        </is>
      </c>
      <c r="G24" s="465" t="inlineStr">
        <is>
          <t>Model purpose; feature list; decision logic; deployment context</t>
        </is>
      </c>
      <c r="H24" s="914" t="str"/>
      <c r="I24" s="923">
        <f>IF(E24="Not applicable","",'01_SYSTEM_PROFILE'!$H$12)</f>
        <v/>
      </c>
      <c r="J24" s="914" t="inlineStr">
        <is>
          <t>Not assessed</t>
        </is>
      </c>
      <c r="K24" s="914" t="str"/>
      <c r="L24" s="1357" t="str"/>
      <c r="M24" s="914" t="str"/>
      <c r="N24" s="923">
        <f>IF(A24="","",IF(E24="Not applicable","N/A",IF((COUNTIFS('06_EVIDENCE_REGISTER'!$B$6:$B$200,A24,'06_EVIDENCE_REGISTER'!$L$6:$L$200,"Current")-COUNTIFS('06_EVIDENCE_REGISTER'!$B$6:$B$200,A24,'06_EVIDENCE_REGISTER'!$L$6:$L$200,"Current",'06_EVIDENCE_REGISTER'!$J$6:$J$200,"&lt;"&amp;TODAY(),'06_EVIDENCE_REGISTER'!$J$6:$J$200,"&lt;&gt;"))&gt;0,"Current","Missing / stale")))</f>
        <v/>
      </c>
    </row>
    <row r="25" ht="42" customHeight="1">
      <c r="A25" s="937" t="inlineStr">
        <is>
          <t>P5-D-02</t>
        </is>
      </c>
      <c r="B25" s="938" t="inlineStr">
        <is>
          <t>Art. 5(1)(d) second sentence</t>
        </is>
      </c>
      <c r="C25" s="938" t="inlineStr">
        <is>
          <t>Binding qualification</t>
        </is>
      </c>
      <c r="D25" s="938" t="inlineStr">
        <is>
          <t>Provider / Deployer / User</t>
        </is>
      </c>
      <c r="E25" s="923">
        <f>IF('01_SYSTEM_PROFILE'!$G$12="Needs assessment","Needs assessment",IF(OR(ISNUMBER(SEARCH("POTENTIAL",'01_SYSTEM_PROFILE'!$G$12)),ISNUMBER(SEARCH("route",'01_SYSTEM_PROFILE'!$G$12)),ISNUMBER(SEARCH("Route",'01_SYSTEM_PROFILE'!$G$12))),"Applicable","Not applicable"))</f>
        <v/>
      </c>
      <c r="F25" s="938" t="inlineStr">
        <is>
          <t>For any claimed support route, prove the system only supports a human assessment already based on objective and verifiable facts directly linked to criminal activity.</t>
        </is>
      </c>
      <c r="G25" s="938" t="inlineStr">
        <is>
          <t>Underlying objective facts; human decision procedure; review record</t>
        </is>
      </c>
      <c r="H25" s="914" t="str"/>
      <c r="I25" s="923">
        <f>IF(E25="Not applicable","",'01_SYSTEM_PROFILE'!$H$12)</f>
        <v/>
      </c>
      <c r="J25" s="914" t="inlineStr">
        <is>
          <t>Not assessed</t>
        </is>
      </c>
      <c r="K25" s="914" t="str"/>
      <c r="L25" s="1357" t="str"/>
      <c r="M25" s="914" t="str"/>
      <c r="N25" s="923">
        <f>IF(A25="","",IF(E25="Not applicable","N/A",IF((COUNTIFS('06_EVIDENCE_REGISTER'!$B$6:$B$200,A25,'06_EVIDENCE_REGISTER'!$L$6:$L$200,"Current")-COUNTIFS('06_EVIDENCE_REGISTER'!$B$6:$B$200,A25,'06_EVIDENCE_REGISTER'!$L$6:$L$200,"Current",'06_EVIDENCE_REGISTER'!$J$6:$J$200,"&lt;"&amp;TODAY(),'06_EVIDENCE_REGISTER'!$J$6:$J$200,"&lt;&gt;"))&gt;0,"Current","Missing / stale")))</f>
        <v/>
      </c>
    </row>
    <row r="26" ht="42" customHeight="1">
      <c r="A26" s="353" t="inlineStr">
        <is>
          <t>P5-E-01</t>
        </is>
      </c>
      <c r="B26" s="465" t="inlineStr">
        <is>
          <t>Art. 5(1)(e)</t>
        </is>
      </c>
      <c r="C26" s="465" t="inlineStr">
        <is>
          <t>Binding law</t>
        </is>
      </c>
      <c r="D26" s="465" t="inlineStr">
        <is>
          <t>Provider / Deployer / User</t>
        </is>
      </c>
      <c r="E26" s="923">
        <f>IF('01_SYSTEM_PROFILE'!$G$13="Needs assessment","Needs assessment",IF(OR(ISNUMBER(SEARCH("POTENTIAL",'01_SYSTEM_PROFILE'!$G$13)),ISNUMBER(SEARCH("route",'01_SYSTEM_PROFILE'!$G$13)),ISNUMBER(SEARCH("Route",'01_SYSTEM_PROFILE'!$G$13))),"Applicable","Not applicable"))</f>
        <v/>
      </c>
      <c r="F26" s="465" t="inlineStr">
        <is>
          <t>Determine whether the system creates or expands a facial-recognition database.</t>
        </is>
      </c>
      <c r="G26" s="465" t="inlineStr">
        <is>
          <t>Architecture/data-flow evidence; dataset documentation</t>
        </is>
      </c>
      <c r="H26" s="914" t="str"/>
      <c r="I26" s="923">
        <f>IF(E26="Not applicable","",'01_SYSTEM_PROFILE'!$H$13)</f>
        <v/>
      </c>
      <c r="J26" s="914" t="inlineStr">
        <is>
          <t>Not assessed</t>
        </is>
      </c>
      <c r="K26" s="914" t="str"/>
      <c r="L26" s="1357" t="str"/>
      <c r="M26" s="914" t="str"/>
      <c r="N26" s="923">
        <f>IF(A26="","",IF(E26="Not applicable","N/A",IF((COUNTIFS('06_EVIDENCE_REGISTER'!$B$6:$B$200,A26,'06_EVIDENCE_REGISTER'!$L$6:$L$200,"Current")-COUNTIFS('06_EVIDENCE_REGISTER'!$B$6:$B$200,A26,'06_EVIDENCE_REGISTER'!$L$6:$L$200,"Current",'06_EVIDENCE_REGISTER'!$J$6:$J$200,"&lt;"&amp;TODAY(),'06_EVIDENCE_REGISTER'!$J$6:$J$200,"&lt;&gt;"))&gt;0,"Current","Missing / stale")))</f>
        <v/>
      </c>
    </row>
    <row r="27" ht="42" customHeight="1">
      <c r="A27" s="937" t="inlineStr">
        <is>
          <t>P5-E-02</t>
        </is>
      </c>
      <c r="B27" s="938" t="inlineStr">
        <is>
          <t>Art. 5(1)(e)</t>
        </is>
      </c>
      <c r="C27" s="938" t="inlineStr">
        <is>
          <t>Binding law</t>
        </is>
      </c>
      <c r="D27" s="938" t="inlineStr">
        <is>
          <t>Provider / Deployer / User</t>
        </is>
      </c>
      <c r="E27" s="923">
        <f>IF('01_SYSTEM_PROFILE'!$G$13="Needs assessment","Needs assessment",IF(OR(ISNUMBER(SEARCH("POTENTIAL",'01_SYSTEM_PROFILE'!$G$13)),ISNUMBER(SEARCH("route",'01_SYSTEM_PROFILE'!$G$13)),ISNUMBER(SEARCH("Route",'01_SYSTEM_PROFILE'!$G$13))),"Applicable","Not applicable"))</f>
        <v/>
      </c>
      <c r="F27" s="938" t="inlineStr">
        <is>
          <t>Determine whether facial images are acquired through untargeted scraping from the internet or CCTV footage.</t>
        </is>
      </c>
      <c r="G27" s="938" t="inlineStr">
        <is>
          <t>Crawler/data-acquisition design; provenance; supplier attestations</t>
        </is>
      </c>
      <c r="H27" s="914" t="str"/>
      <c r="I27" s="923">
        <f>IF(E27="Not applicable","",'01_SYSTEM_PROFILE'!$H$13)</f>
        <v/>
      </c>
      <c r="J27" s="914" t="inlineStr">
        <is>
          <t>Not assessed</t>
        </is>
      </c>
      <c r="K27" s="914" t="str"/>
      <c r="L27" s="1357" t="str"/>
      <c r="M27" s="914" t="str"/>
      <c r="N27" s="923">
        <f>IF(A27="","",IF(E27="Not applicable","N/A",IF((COUNTIFS('06_EVIDENCE_REGISTER'!$B$6:$B$200,A27,'06_EVIDENCE_REGISTER'!$L$6:$L$200,"Current")-COUNTIFS('06_EVIDENCE_REGISTER'!$B$6:$B$200,A27,'06_EVIDENCE_REGISTER'!$L$6:$L$200,"Current",'06_EVIDENCE_REGISTER'!$J$6:$J$200,"&lt;"&amp;TODAY(),'06_EVIDENCE_REGISTER'!$J$6:$J$200,"&lt;&gt;"))&gt;0,"Current","Missing / stale")))</f>
        <v/>
      </c>
    </row>
    <row r="28" ht="42" customHeight="1">
      <c r="A28" s="353" t="inlineStr">
        <is>
          <t>P5-F-01</t>
        </is>
      </c>
      <c r="B28" s="465" t="inlineStr">
        <is>
          <t>Art. 5(1)(f)</t>
        </is>
      </c>
      <c r="C28" s="465" t="inlineStr">
        <is>
          <t>Binding law</t>
        </is>
      </c>
      <c r="D28" s="465" t="inlineStr">
        <is>
          <t>Provider / Deployer / User</t>
        </is>
      </c>
      <c r="E28" s="923">
        <f>IF('01_SYSTEM_PROFILE'!$G$14="Needs assessment","Needs assessment",IF(OR(ISNUMBER(SEARCH("POTENTIAL",'01_SYSTEM_PROFILE'!$G$14)),ISNUMBER(SEARCH("route",'01_SYSTEM_PROFILE'!$G$14)),ISNUMBER(SEARCH("Route",'01_SYSTEM_PROFILE'!$G$14))),"Applicable","Not applicable"))</f>
        <v/>
      </c>
      <c r="F28" s="465" t="inlineStr">
        <is>
          <t>Identify emotion inference involving workers or persons in education institutions.</t>
        </is>
      </c>
      <c r="G28" s="465" t="inlineStr">
        <is>
          <t>Model capability; deployment context; affected-person analysis</t>
        </is>
      </c>
      <c r="H28" s="914" t="str"/>
      <c r="I28" s="923">
        <f>IF(E28="Not applicable","",'01_SYSTEM_PROFILE'!$H$14)</f>
        <v/>
      </c>
      <c r="J28" s="914" t="inlineStr">
        <is>
          <t>Not assessed</t>
        </is>
      </c>
      <c r="K28" s="914" t="str"/>
      <c r="L28" s="1357" t="str"/>
      <c r="M28" s="914" t="str"/>
      <c r="N28" s="923">
        <f>IF(A28="","",IF(E28="Not applicable","N/A",IF((COUNTIFS('06_EVIDENCE_REGISTER'!$B$6:$B$200,A28,'06_EVIDENCE_REGISTER'!$L$6:$L$200,"Current")-COUNTIFS('06_EVIDENCE_REGISTER'!$B$6:$B$200,A28,'06_EVIDENCE_REGISTER'!$L$6:$L$200,"Current",'06_EVIDENCE_REGISTER'!$J$6:$J$200,"&lt;"&amp;TODAY(),'06_EVIDENCE_REGISTER'!$J$6:$J$200,"&lt;&gt;"))&gt;0,"Current","Missing / stale")))</f>
        <v/>
      </c>
    </row>
    <row r="29" ht="42" customHeight="1">
      <c r="A29" s="937" t="inlineStr">
        <is>
          <t>P5-F-02</t>
        </is>
      </c>
      <c r="B29" s="938" t="inlineStr">
        <is>
          <t>Art. 5(1)(f)</t>
        </is>
      </c>
      <c r="C29" s="938" t="inlineStr">
        <is>
          <t>Binding qualification</t>
        </is>
      </c>
      <c r="D29" s="938" t="inlineStr">
        <is>
          <t>Provider / Deployer / User</t>
        </is>
      </c>
      <c r="E29" s="923">
        <f>IF('01_SYSTEM_PROFILE'!$G$14="Needs assessment","Needs assessment",IF(OR(ISNUMBER(SEARCH("POTENTIAL",'01_SYSTEM_PROFILE'!$G$14)),ISNUMBER(SEARCH("route",'01_SYSTEM_PROFILE'!$G$14)),ISNUMBER(SEARCH("Route",'01_SYSTEM_PROFILE'!$G$14))),"Applicable","Not applicable"))</f>
        <v/>
      </c>
      <c r="F29" s="938" t="inlineStr">
        <is>
          <t>Substantiate any medical or safety reason relied upon for workplace/education emotion inference.</t>
        </is>
      </c>
      <c r="G29" s="938" t="inlineStr">
        <is>
          <t>Intended-purpose evidence; medical/safety rationale; legal approval</t>
        </is>
      </c>
      <c r="H29" s="914" t="str"/>
      <c r="I29" s="923">
        <f>IF(E29="Not applicable","",'01_SYSTEM_PROFILE'!$H$14)</f>
        <v/>
      </c>
      <c r="J29" s="914" t="inlineStr">
        <is>
          <t>Not assessed</t>
        </is>
      </c>
      <c r="K29" s="914" t="str"/>
      <c r="L29" s="1357" t="str"/>
      <c r="M29" s="914" t="str"/>
      <c r="N29" s="923">
        <f>IF(A29="","",IF(E29="Not applicable","N/A",IF((COUNTIFS('06_EVIDENCE_REGISTER'!$B$6:$B$200,A29,'06_EVIDENCE_REGISTER'!$L$6:$L$200,"Current")-COUNTIFS('06_EVIDENCE_REGISTER'!$B$6:$B$200,A29,'06_EVIDENCE_REGISTER'!$L$6:$L$200,"Current",'06_EVIDENCE_REGISTER'!$J$6:$J$200,"&lt;"&amp;TODAY(),'06_EVIDENCE_REGISTER'!$J$6:$J$200,"&lt;&gt;"))&gt;0,"Current","Missing / stale")))</f>
        <v/>
      </c>
    </row>
    <row r="30" ht="42" customHeight="1">
      <c r="A30" s="353" t="inlineStr">
        <is>
          <t>P5-G-01</t>
        </is>
      </c>
      <c r="B30" s="465" t="inlineStr">
        <is>
          <t>Art. 5(1)(g)</t>
        </is>
      </c>
      <c r="C30" s="465" t="inlineStr">
        <is>
          <t>Binding law</t>
        </is>
      </c>
      <c r="D30" s="465" t="inlineStr">
        <is>
          <t>Provider / Deployer / User</t>
        </is>
      </c>
      <c r="E30" s="923">
        <f>IF('01_SYSTEM_PROFILE'!$G$15="Needs assessment","Needs assessment",IF(OR(ISNUMBER(SEARCH("POTENTIAL",'01_SYSTEM_PROFILE'!$G$15)),ISNUMBER(SEARCH("route",'01_SYSTEM_PROFILE'!$G$15)),ISNUMBER(SEARCH("Route",'01_SYSTEM_PROFILE'!$G$15))),"Applicable","Not applicable"))</f>
        <v/>
      </c>
      <c r="F30" s="465" t="inlineStr">
        <is>
          <t>Determine whether biometric categorisation is used to deduce/infer the protected sensitive attributes listed in Article 5(1)(g).</t>
        </is>
      </c>
      <c r="G30" s="465" t="inlineStr">
        <is>
          <t>Biometric feature/model documentation; output taxonomy; test evidence</t>
        </is>
      </c>
      <c r="H30" s="914" t="str"/>
      <c r="I30" s="923">
        <f>IF(E30="Not applicable","",'01_SYSTEM_PROFILE'!$H$15)</f>
        <v/>
      </c>
      <c r="J30" s="914" t="inlineStr">
        <is>
          <t>Not assessed</t>
        </is>
      </c>
      <c r="K30" s="914" t="str"/>
      <c r="L30" s="1357" t="str"/>
      <c r="M30" s="914" t="str"/>
      <c r="N30" s="923">
        <f>IF(A30="","",IF(E30="Not applicable","N/A",IF((COUNTIFS('06_EVIDENCE_REGISTER'!$B$6:$B$200,A30,'06_EVIDENCE_REGISTER'!$L$6:$L$200,"Current")-COUNTIFS('06_EVIDENCE_REGISTER'!$B$6:$B$200,A30,'06_EVIDENCE_REGISTER'!$L$6:$L$200,"Current",'06_EVIDENCE_REGISTER'!$J$6:$J$200,"&lt;"&amp;TODAY(),'06_EVIDENCE_REGISTER'!$J$6:$J$200,"&lt;&gt;"))&gt;0,"Current","Missing / stale")))</f>
        <v/>
      </c>
    </row>
    <row r="31" ht="42" customHeight="1">
      <c r="A31" s="937" t="inlineStr">
        <is>
          <t>P5-G-02</t>
        </is>
      </c>
      <c r="B31" s="938" t="inlineStr">
        <is>
          <t>Art. 5(1)(g) second sentence</t>
        </is>
      </c>
      <c r="C31" s="938" t="inlineStr">
        <is>
          <t>Binding qualification</t>
        </is>
      </c>
      <c r="D31" s="938" t="inlineStr">
        <is>
          <t>Relevant assessed entity</t>
        </is>
      </c>
      <c r="E31" s="923">
        <f>IF('01_SYSTEM_PROFILE'!$G$15="Needs assessment","Needs assessment",IF(OR(ISNUMBER(SEARCH("POTENTIAL",'01_SYSTEM_PROFILE'!$G$15)),ISNUMBER(SEARCH("route",'01_SYSTEM_PROFILE'!$G$15)),ISNUMBER(SEARCH("Route",'01_SYSTEM_PROFILE'!$G$15))),"Applicable","Not applicable"))</f>
        <v/>
      </c>
      <c r="F31" s="938" t="inlineStr">
        <is>
          <t>Substantiate any lawful labelling/filtering of lawfully acquired biometric datasets or law-enforcement-area categorisation exclusion.</t>
        </is>
      </c>
      <c r="G31" s="938" t="inlineStr">
        <is>
          <t>Dataset lawful-acquisition evidence; purpose; legal basis; reviewer approval</t>
        </is>
      </c>
      <c r="H31" s="914" t="str"/>
      <c r="I31" s="923">
        <f>IF(E31="Not applicable","",'01_SYSTEM_PROFILE'!$H$15)</f>
        <v/>
      </c>
      <c r="J31" s="914" t="inlineStr">
        <is>
          <t>Not assessed</t>
        </is>
      </c>
      <c r="K31" s="914" t="str"/>
      <c r="L31" s="1357" t="str"/>
      <c r="M31" s="914" t="str"/>
      <c r="N31" s="923">
        <f>IF(A31="","",IF(E31="Not applicable","N/A",IF((COUNTIFS('06_EVIDENCE_REGISTER'!$B$6:$B$200,A31,'06_EVIDENCE_REGISTER'!$L$6:$L$200,"Current")-COUNTIFS('06_EVIDENCE_REGISTER'!$B$6:$B$200,A31,'06_EVIDENCE_REGISTER'!$L$6:$L$200,"Current",'06_EVIDENCE_REGISTER'!$J$6:$J$200,"&lt;"&amp;TODAY(),'06_EVIDENCE_REGISTER'!$J$6:$J$200,"&lt;&gt;"))&gt;0,"Current","Missing / stale")))</f>
        <v/>
      </c>
    </row>
    <row r="32" ht="42" customHeight="1">
      <c r="A32" s="353" t="inlineStr">
        <is>
          <t>P5-H-01</t>
        </is>
      </c>
      <c r="B32" s="465" t="inlineStr">
        <is>
          <t>Art. 5(1)(h)</t>
        </is>
      </c>
      <c r="C32" s="465" t="inlineStr">
        <is>
          <t>Binding law</t>
        </is>
      </c>
      <c r="D32" s="465" t="inlineStr">
        <is>
          <t>Law enforcement user / supplier</t>
        </is>
      </c>
      <c r="E32" s="923">
        <f>IF('01_SYSTEM_PROFILE'!$G$16="Needs assessment","Needs assessment",IF(OR(ISNUMBER(SEARCH("POTENTIAL",'01_SYSTEM_PROFILE'!$G$16)),ISNUMBER(SEARCH("route",'01_SYSTEM_PROFILE'!$G$16)),ISNUMBER(SEARCH("Route",'01_SYSTEM_PROFILE'!$G$16))),"Applicable","Not applicable"))</f>
        <v/>
      </c>
      <c r="F32" s="465" t="inlineStr">
        <is>
          <t>Confirm whether the use is real-time remote biometric identification in a publicly accessible space for law-enforcement purposes.</t>
        </is>
      </c>
      <c r="G32" s="465" t="inlineStr">
        <is>
          <t>System capability; deployment plan; site/context evidence</t>
        </is>
      </c>
      <c r="H32" s="914" t="str"/>
      <c r="I32" s="923">
        <f>IF(E32="Not applicable","",'01_SYSTEM_PROFILE'!$H$16)</f>
        <v/>
      </c>
      <c r="J32" s="914" t="inlineStr">
        <is>
          <t>Not assessed</t>
        </is>
      </c>
      <c r="K32" s="914" t="str"/>
      <c r="L32" s="1357" t="str"/>
      <c r="M32" s="914" t="str"/>
      <c r="N32" s="923">
        <f>IF(A32="","",IF(E32="Not applicable","N/A",IF((COUNTIFS('06_EVIDENCE_REGISTER'!$B$6:$B$200,A32,'06_EVIDENCE_REGISTER'!$L$6:$L$200,"Current")-COUNTIFS('06_EVIDENCE_REGISTER'!$B$6:$B$200,A32,'06_EVIDENCE_REGISTER'!$L$6:$L$200,"Current",'06_EVIDENCE_REGISTER'!$J$6:$J$200,"&lt;"&amp;TODAY(),'06_EVIDENCE_REGISTER'!$J$6:$J$200,"&lt;&gt;"))&gt;0,"Current","Missing / stale")))</f>
        <v/>
      </c>
    </row>
    <row r="33" ht="42" customHeight="1">
      <c r="A33" s="937" t="inlineStr">
        <is>
          <t>P5-H-02</t>
        </is>
      </c>
      <c r="B33" s="938" t="inlineStr">
        <is>
          <t>Art. 5(1)(h)(i)–(iii)</t>
        </is>
      </c>
      <c r="C33" s="938" t="inlineStr">
        <is>
          <t>Binding condition</t>
        </is>
      </c>
      <c r="D33" s="938" t="inlineStr">
        <is>
          <t>Law enforcement user</t>
        </is>
      </c>
      <c r="E33" s="923">
        <f>IF('01_SYSTEM_PROFILE'!$G$16="Needs assessment","Needs assessment",IF(OR(ISNUMBER(SEARCH("POTENTIAL",'01_SYSTEM_PROFILE'!$G$16)),ISNUMBER(SEARCH("route",'01_SYSTEM_PROFILE'!$G$16)),ISNUMBER(SEARCH("Route",'01_SYSTEM_PROFILE'!$G$16))),"Applicable","Not applicable"))</f>
        <v/>
      </c>
      <c r="F33" s="938" t="inlineStr">
        <is>
          <t>Prove the specific use is strictly necessary for one of the exhaustively listed objectives.</t>
        </is>
      </c>
      <c r="G33" s="938" t="inlineStr">
        <is>
          <t>Case file; objective classification; strict-necessity reasoning</t>
        </is>
      </c>
      <c r="H33" s="914" t="str"/>
      <c r="I33" s="923">
        <f>IF(E33="Not applicable","",'01_SYSTEM_PROFILE'!$H$16)</f>
        <v/>
      </c>
      <c r="J33" s="914" t="inlineStr">
        <is>
          <t>Not assessed</t>
        </is>
      </c>
      <c r="K33" s="914" t="str"/>
      <c r="L33" s="1357" t="str"/>
      <c r="M33" s="914" t="str"/>
      <c r="N33" s="923">
        <f>IF(A33="","",IF(E33="Not applicable","N/A",IF((COUNTIFS('06_EVIDENCE_REGISTER'!$B$6:$B$200,A33,'06_EVIDENCE_REGISTER'!$L$6:$L$200,"Current")-COUNTIFS('06_EVIDENCE_REGISTER'!$B$6:$B$200,A33,'06_EVIDENCE_REGISTER'!$L$6:$L$200,"Current",'06_EVIDENCE_REGISTER'!$J$6:$J$200,"&lt;"&amp;TODAY(),'06_EVIDENCE_REGISTER'!$J$6:$J$200,"&lt;&gt;"))&gt;0,"Current","Missing / stale")))</f>
        <v/>
      </c>
    </row>
    <row r="34" ht="42" customHeight="1">
      <c r="A34" s="353" t="inlineStr">
        <is>
          <t>P5-H-03</t>
        </is>
      </c>
      <c r="B34" s="465" t="inlineStr">
        <is>
          <t>Art. 5(2)</t>
        </is>
      </c>
      <c r="C34" s="465" t="inlineStr">
        <is>
          <t>Binding safeguard</t>
        </is>
      </c>
      <c r="D34" s="465" t="inlineStr">
        <is>
          <t>Law enforcement user</t>
        </is>
      </c>
      <c r="E34" s="923">
        <f>IF('01_SYSTEM_PROFILE'!$G$16="Needs assessment","Needs assessment",IF(OR(ISNUMBER(SEARCH("POTENTIAL",'01_SYSTEM_PROFILE'!$G$16)),ISNUMBER(SEARCH("route",'01_SYSTEM_PROFILE'!$G$16)),ISNUMBER(SEARCH("Route",'01_SYSTEM_PROFILE'!$G$16))),"Applicable","Not applicable"))</f>
        <v/>
      </c>
      <c r="F34" s="465" t="inlineStr">
        <is>
          <t>Document necessity/proportionality, consequences for rights/freedoms and temporal, geographic and personal limitations.</t>
        </is>
      </c>
      <c r="G34" s="465" t="inlineStr">
        <is>
          <t>Proportionality assessment; operational limits; oversight record</t>
        </is>
      </c>
      <c r="H34" s="914" t="str"/>
      <c r="I34" s="923">
        <f>IF(E34="Not applicable","",'01_SYSTEM_PROFILE'!$H$16)</f>
        <v/>
      </c>
      <c r="J34" s="914" t="inlineStr">
        <is>
          <t>Not assessed</t>
        </is>
      </c>
      <c r="K34" s="914" t="str"/>
      <c r="L34" s="1357" t="str"/>
      <c r="M34" s="914" t="str"/>
      <c r="N34" s="923">
        <f>IF(A34="","",IF(E34="Not applicable","N/A",IF((COUNTIFS('06_EVIDENCE_REGISTER'!$B$6:$B$200,A34,'06_EVIDENCE_REGISTER'!$L$6:$L$200,"Current")-COUNTIFS('06_EVIDENCE_REGISTER'!$B$6:$B$200,A34,'06_EVIDENCE_REGISTER'!$L$6:$L$200,"Current",'06_EVIDENCE_REGISTER'!$J$6:$J$200,"&lt;"&amp;TODAY(),'06_EVIDENCE_REGISTER'!$J$6:$J$200,"&lt;&gt;"))&gt;0,"Current","Missing / stale")))</f>
        <v/>
      </c>
    </row>
    <row r="35" ht="42" customHeight="1">
      <c r="A35" s="937" t="inlineStr">
        <is>
          <t>P5-H-04</t>
        </is>
      </c>
      <c r="B35" s="938" t="inlineStr">
        <is>
          <t>Art. 5(2); Arts. 27, 49</t>
        </is>
      </c>
      <c r="C35" s="938" t="inlineStr">
        <is>
          <t>Binding safeguard</t>
        </is>
      </c>
      <c r="D35" s="938" t="inlineStr">
        <is>
          <t>Law enforcement user</t>
        </is>
      </c>
      <c r="E35" s="923">
        <f>IF('01_SYSTEM_PROFILE'!$G$16="Needs assessment","Needs assessment",IF(OR(ISNUMBER(SEARCH("POTENTIAL",'01_SYSTEM_PROFILE'!$G$16)),ISNUMBER(SEARCH("route",'01_SYSTEM_PROFILE'!$G$16)),ISNUMBER(SEARCH("Route",'01_SYSTEM_PROFILE'!$G$16))),"Applicable","Not applicable"))</f>
        <v/>
      </c>
      <c r="F35" s="938" t="inlineStr">
        <is>
          <t>Complete the required fundamental-rights impact assessment and EU database registration, subject to the urgency rule.</t>
        </is>
      </c>
      <c r="G35" s="938" t="inlineStr">
        <is>
          <t>FRIA; EU database registration evidence; urgency record if applicable</t>
        </is>
      </c>
      <c r="H35" s="914" t="str"/>
      <c r="I35" s="923">
        <f>IF(E35="Not applicable","",'01_SYSTEM_PROFILE'!$H$16)</f>
        <v/>
      </c>
      <c r="J35" s="914" t="inlineStr">
        <is>
          <t>Not assessed</t>
        </is>
      </c>
      <c r="K35" s="914" t="str"/>
      <c r="L35" s="1357" t="str"/>
      <c r="M35" s="914" t="str"/>
      <c r="N35" s="923">
        <f>IF(A35="","",IF(E35="Not applicable","N/A",IF((COUNTIFS('06_EVIDENCE_REGISTER'!$B$6:$B$200,A35,'06_EVIDENCE_REGISTER'!$L$6:$L$200,"Current")-COUNTIFS('06_EVIDENCE_REGISTER'!$B$6:$B$200,A35,'06_EVIDENCE_REGISTER'!$L$6:$L$200,"Current",'06_EVIDENCE_REGISTER'!$J$6:$J$200,"&lt;"&amp;TODAY(),'06_EVIDENCE_REGISTER'!$J$6:$J$200,"&lt;&gt;"))&gt;0,"Current","Missing / stale")))</f>
        <v/>
      </c>
    </row>
    <row r="36" ht="42" customHeight="1">
      <c r="A36" s="353" t="inlineStr">
        <is>
          <t>P5-H-05</t>
        </is>
      </c>
      <c r="B36" s="465" t="inlineStr">
        <is>
          <t>Art. 5(3)</t>
        </is>
      </c>
      <c r="C36" s="465" t="inlineStr">
        <is>
          <t>Binding safeguard</t>
        </is>
      </c>
      <c r="D36" s="465" t="inlineStr">
        <is>
          <t>Law enforcement user</t>
        </is>
      </c>
      <c r="E36" s="923">
        <f>IF('01_SYSTEM_PROFILE'!$G$16="Needs assessment","Needs assessment",IF(OR(ISNUMBER(SEARCH("POTENTIAL",'01_SYSTEM_PROFILE'!$G$16)),ISNUMBER(SEARCH("route",'01_SYSTEM_PROFILE'!$G$16)),ISNUMBER(SEARCH("Route",'01_SYSTEM_PROFILE'!$G$16))),"Applicable","Not applicable"))</f>
        <v/>
      </c>
      <c r="F36" s="465" t="inlineStr">
        <is>
          <t>Obtain prior judicial or binding independent-administrative authorisation, or document the narrow urgency procedure and 24-hour request.</t>
        </is>
      </c>
      <c r="G36" s="465" t="inlineStr">
        <is>
          <t>Authorisation order/request; urgency justification; deletion record if rejected</t>
        </is>
      </c>
      <c r="H36" s="914" t="str"/>
      <c r="I36" s="923">
        <f>IF(E36="Not applicable","",'01_SYSTEM_PROFILE'!$H$16)</f>
        <v/>
      </c>
      <c r="J36" s="914" t="inlineStr">
        <is>
          <t>Not assessed</t>
        </is>
      </c>
      <c r="K36" s="914" t="str"/>
      <c r="L36" s="1357" t="str"/>
      <c r="M36" s="914" t="str"/>
      <c r="N36" s="923">
        <f>IF(A36="","",IF(E36="Not applicable","N/A",IF((COUNTIFS('06_EVIDENCE_REGISTER'!$B$6:$B$200,A36,'06_EVIDENCE_REGISTER'!$L$6:$L$200,"Current")-COUNTIFS('06_EVIDENCE_REGISTER'!$B$6:$B$200,A36,'06_EVIDENCE_REGISTER'!$L$6:$L$200,"Current",'06_EVIDENCE_REGISTER'!$J$6:$J$200,"&lt;"&amp;TODAY(),'06_EVIDENCE_REGISTER'!$J$6:$J$200,"&lt;&gt;"))&gt;0,"Current","Missing / stale")))</f>
        <v/>
      </c>
    </row>
    <row r="37" ht="42" customHeight="1">
      <c r="A37" s="937" t="inlineStr">
        <is>
          <t>P5-H-06</t>
        </is>
      </c>
      <c r="B37" s="938" t="inlineStr">
        <is>
          <t>Art. 5(3)</t>
        </is>
      </c>
      <c r="C37" s="938" t="inlineStr">
        <is>
          <t>Binding safeguard</t>
        </is>
      </c>
      <c r="D37" s="938" t="inlineStr">
        <is>
          <t>Law enforcement user</t>
        </is>
      </c>
      <c r="E37" s="923">
        <f>IF('01_SYSTEM_PROFILE'!$G$16="Needs assessment","Needs assessment",IF(OR(ISNUMBER(SEARCH("POTENTIAL",'01_SYSTEM_PROFILE'!$G$16)),ISNUMBER(SEARCH("route",'01_SYSTEM_PROFILE'!$G$16)),ISNUMBER(SEARCH("Route",'01_SYSTEM_PROFILE'!$G$16))),"Applicable","Not applicable"))</f>
        <v/>
      </c>
      <c r="F37" s="938" t="inlineStr">
        <is>
          <t>Ensure no adverse legal-effect decision is taken based solely on the RBI output.</t>
        </is>
      </c>
      <c r="G37" s="938" t="inlineStr">
        <is>
          <t>Decision procedure; human review log; policy</t>
        </is>
      </c>
      <c r="H37" s="914" t="str"/>
      <c r="I37" s="923">
        <f>IF(E37="Not applicable","",'01_SYSTEM_PROFILE'!$H$16)</f>
        <v/>
      </c>
      <c r="J37" s="914" t="inlineStr">
        <is>
          <t>Not assessed</t>
        </is>
      </c>
      <c r="K37" s="914" t="str"/>
      <c r="L37" s="1357" t="str"/>
      <c r="M37" s="914" t="str"/>
      <c r="N37" s="923">
        <f>IF(A37="","",IF(E37="Not applicable","N/A",IF((COUNTIFS('06_EVIDENCE_REGISTER'!$B$6:$B$200,A37,'06_EVIDENCE_REGISTER'!$L$6:$L$200,"Current")-COUNTIFS('06_EVIDENCE_REGISTER'!$B$6:$B$200,A37,'06_EVIDENCE_REGISTER'!$L$6:$L$200,"Current",'06_EVIDENCE_REGISTER'!$J$6:$J$200,"&lt;"&amp;TODAY(),'06_EVIDENCE_REGISTER'!$J$6:$J$200,"&lt;&gt;"))&gt;0,"Current","Missing / stale")))</f>
        <v/>
      </c>
    </row>
    <row r="38" ht="42" customHeight="1">
      <c r="A38" s="353" t="inlineStr">
        <is>
          <t>P5-H-07</t>
        </is>
      </c>
      <c r="B38" s="465" t="inlineStr">
        <is>
          <t>Art. 5(4)–(5)</t>
        </is>
      </c>
      <c r="C38" s="465" t="inlineStr">
        <is>
          <t>Binding safeguard / national law</t>
        </is>
      </c>
      <c r="D38" s="465" t="inlineStr">
        <is>
          <t>Law enforcement user</t>
        </is>
      </c>
      <c r="E38" s="923">
        <f>IF('01_SYSTEM_PROFILE'!$G$16="Needs assessment","Needs assessment",IF(OR(ISNUMBER(SEARCH("POTENTIAL",'01_SYSTEM_PROFILE'!$G$16)),ISNUMBER(SEARCH("route",'01_SYSTEM_PROFILE'!$G$16)),ISNUMBER(SEARCH("Route",'01_SYSTEM_PROFILE'!$G$16))),"Applicable","Not applicable"))</f>
        <v/>
      </c>
      <c r="F38" s="465" t="inlineStr">
        <is>
          <t>Notify required authorities and verify the Member State has enacted national rules authorising the specific use within EU limits.</t>
        </is>
      </c>
      <c r="G38" s="465" t="inlineStr">
        <is>
          <t>Notifications; national law citation; supervisory record</t>
        </is>
      </c>
      <c r="H38" s="914" t="str"/>
      <c r="I38" s="923">
        <f>IF(E38="Not applicable","",'01_SYSTEM_PROFILE'!$H$16)</f>
        <v/>
      </c>
      <c r="J38" s="914" t="inlineStr">
        <is>
          <t>Not assessed</t>
        </is>
      </c>
      <c r="K38" s="914" t="str"/>
      <c r="L38" s="1357" t="str"/>
      <c r="M38" s="914" t="str"/>
      <c r="N38" s="923">
        <f>IF(A38="","",IF(E38="Not applicable","N/A",IF((COUNTIFS('06_EVIDENCE_REGISTER'!$B$6:$B$200,A38,'06_EVIDENCE_REGISTER'!$L$6:$L$200,"Current")-COUNTIFS('06_EVIDENCE_REGISTER'!$B$6:$B$200,A38,'06_EVIDENCE_REGISTER'!$L$6:$L$200,"Current",'06_EVIDENCE_REGISTER'!$J$6:$J$200,"&lt;"&amp;TODAY(),'06_EVIDENCE_REGISTER'!$J$6:$J$200,"&lt;&gt;"))&gt;0,"Current","Missing / stale")))</f>
        <v/>
      </c>
    </row>
    <row r="39" ht="42" customHeight="1">
      <c r="A39" s="937" t="inlineStr">
        <is>
          <t>P5-GOV-01</t>
        </is>
      </c>
      <c r="B39" s="938" t="inlineStr">
        <is>
          <t>Article 5 governance</t>
        </is>
      </c>
      <c r="C39" s="938" t="inlineStr">
        <is>
          <t>Governance control</t>
        </is>
      </c>
      <c r="D39" s="938" t="inlineStr">
        <is>
          <t>Assessment owner</t>
        </is>
      </c>
      <c r="E39" s="923" t="inlineStr">
        <is>
          <t>Applicable</t>
        </is>
      </c>
      <c r="F39" s="938" t="inlineStr">
        <is>
          <t>Maintain a material-use-case inventory and re-screen Article 5 when intended purpose, capabilities, data sources, affected groups, deployment context or release materially changes.</t>
        </is>
      </c>
      <c r="G39" s="938" t="inlineStr">
        <is>
          <t>05_USE_CASE_LOG; change-control record</t>
        </is>
      </c>
      <c r="H39" s="914" t="str"/>
      <c r="I39" s="923" t="inlineStr">
        <is>
          <t>Ongoing</t>
        </is>
      </c>
      <c r="J39" s="914" t="inlineStr">
        <is>
          <t>Not assessed</t>
        </is>
      </c>
      <c r="K39" s="914" t="str"/>
      <c r="L39" s="1357" t="str"/>
      <c r="M39" s="914" t="str"/>
      <c r="N39" s="923">
        <f>IF(A39="","",IF(E39="Not applicable","N/A",IF((COUNTIFS('06_EVIDENCE_REGISTER'!$B$6:$B$200,A39,'06_EVIDENCE_REGISTER'!$L$6:$L$200,"Current")-COUNTIFS('06_EVIDENCE_REGISTER'!$B$6:$B$200,A39,'06_EVIDENCE_REGISTER'!$L$6:$L$200,"Current",'06_EVIDENCE_REGISTER'!$J$6:$J$200,"&lt;"&amp;TODAY(),'06_EVIDENCE_REGISTER'!$J$6:$J$200,"&lt;&gt;"))&gt;0,"Current","Missing / stale")))</f>
        <v/>
      </c>
    </row>
    <row r="40" ht="42" customHeight="1">
      <c r="A40" s="353" t="inlineStr">
        <is>
          <t>P5-GOV-02</t>
        </is>
      </c>
      <c r="B40" s="465" t="inlineStr">
        <is>
          <t>Article 5 governance</t>
        </is>
      </c>
      <c r="C40" s="465" t="inlineStr">
        <is>
          <t>Governance control</t>
        </is>
      </c>
      <c r="D40" s="465" t="inlineStr">
        <is>
          <t>Release authority</t>
        </is>
      </c>
      <c r="E40" s="923" t="inlineStr">
        <is>
          <t>Applicable</t>
        </is>
      </c>
      <c r="F40" s="465" t="inlineStr">
        <is>
          <t>Configure an internal stop/escalation rule: any potential prohibited-practice signal blocks launch/use until independently resolved.</t>
        </is>
      </c>
      <c r="G40" s="465" t="inlineStr">
        <is>
          <t>Release-gate policy; approval record; incident escalation</t>
        </is>
      </c>
      <c r="H40" s="914" t="str"/>
      <c r="I40" s="923" t="inlineStr">
        <is>
          <t>Ongoing</t>
        </is>
      </c>
      <c r="J40" s="914" t="inlineStr">
        <is>
          <t>Not assessed</t>
        </is>
      </c>
      <c r="K40" s="914" t="str"/>
      <c r="L40" s="1357" t="str"/>
      <c r="M40" s="914" t="str"/>
      <c r="N40" s="923">
        <f>IF(A40="","",IF(E40="Not applicable","N/A",IF((COUNTIFS('06_EVIDENCE_REGISTER'!$B$6:$B$200,A40,'06_EVIDENCE_REGISTER'!$L$6:$L$200,"Current")-COUNTIFS('06_EVIDENCE_REGISTER'!$B$6:$B$200,A40,'06_EVIDENCE_REGISTER'!$L$6:$L$200,"Current",'06_EVIDENCE_REGISTER'!$J$6:$J$200,"&lt;"&amp;TODAY(),'06_EVIDENCE_REGISTER'!$J$6:$J$200,"&lt;&gt;"))&gt;0,"Current","Missing / stale")))</f>
        <v/>
      </c>
    </row>
    <row r="41" ht="42" customHeight="1">
      <c r="A41" s="937" t="inlineStr">
        <is>
          <t>P5-GOV-03</t>
        </is>
      </c>
      <c r="B41" s="938" t="inlineStr">
        <is>
          <t>Evidence governance</t>
        </is>
      </c>
      <c r="C41" s="938" t="inlineStr">
        <is>
          <t>Governance control</t>
        </is>
      </c>
      <c r="D41" s="938" t="inlineStr">
        <is>
          <t>Assessment owner</t>
        </is>
      </c>
      <c r="E41" s="923" t="inlineStr">
        <is>
          <t>Applicable</t>
        </is>
      </c>
      <c r="F41" s="938" t="inlineStr">
        <is>
          <t>Ensure each Verified applicable control is supported by Current, non-overdue evidence linked to the exact Control ID.</t>
        </is>
      </c>
      <c r="G41" s="938" t="inlineStr">
        <is>
          <t>06_EVIDENCE_REGISTER; evidence integrity/version record</t>
        </is>
      </c>
      <c r="H41" s="914" t="str"/>
      <c r="I41" s="923" t="inlineStr">
        <is>
          <t>Ongoing</t>
        </is>
      </c>
      <c r="J41" s="914" t="inlineStr">
        <is>
          <t>Not assessed</t>
        </is>
      </c>
      <c r="K41" s="914" t="str"/>
      <c r="L41" s="1357" t="str"/>
      <c r="M41" s="914" t="str"/>
      <c r="N41" s="923">
        <f>IF(A41="","",IF(E41="Not applicable","N/A",IF((COUNTIFS('06_EVIDENCE_REGISTER'!$B$6:$B$200,A41,'06_EVIDENCE_REGISTER'!$L$6:$L$200,"Current")-COUNTIFS('06_EVIDENCE_REGISTER'!$B$6:$B$200,A41,'06_EVIDENCE_REGISTER'!$L$6:$L$200,"Current",'06_EVIDENCE_REGISTER'!$J$6:$J$200,"&lt;"&amp;TODAY(),'06_EVIDENCE_REGISTER'!$J$6:$J$200,"&lt;&gt;"))&gt;0,"Current","Missing / stale")))</f>
        <v/>
      </c>
    </row>
    <row r="42" ht="42" customHeight="1">
      <c r="A42" s="353" t="inlineStr">
        <is>
          <t>P5-GOV-04</t>
        </is>
      </c>
      <c r="B42" s="465" t="inlineStr">
        <is>
          <t>Article 99(3)</t>
        </is>
      </c>
      <c r="C42" s="465" t="inlineStr">
        <is>
          <t>Risk / governance checkpoint</t>
        </is>
      </c>
      <c r="D42" s="465" t="inlineStr">
        <is>
          <t>Management / Legal</t>
        </is>
      </c>
      <c r="E42" s="923" t="inlineStr">
        <is>
          <t>Applicable</t>
        </is>
      </c>
      <c r="F42" s="465" t="inlineStr">
        <is>
          <t>Escalate potential Article 5 violations promptly in light of the severe penalty regime and other available enforcement measures.</t>
        </is>
      </c>
      <c r="G42" s="465" t="inlineStr">
        <is>
          <t>Escalation policy; issue log; management/legal review</t>
        </is>
      </c>
      <c r="H42" s="914" t="str"/>
      <c r="I42" s="923" t="inlineStr">
        <is>
          <t>Ongoing</t>
        </is>
      </c>
      <c r="J42" s="914" t="inlineStr">
        <is>
          <t>Not assessed</t>
        </is>
      </c>
      <c r="K42" s="914" t="str"/>
      <c r="L42" s="1357" t="str"/>
      <c r="M42" s="914" t="str"/>
      <c r="N42" s="923">
        <f>IF(A42="","",IF(E42="Not applicable","N/A",IF((COUNTIFS('06_EVIDENCE_REGISTER'!$B$6:$B$200,A42,'06_EVIDENCE_REGISTER'!$L$6:$L$200,"Current")-COUNTIFS('06_EVIDENCE_REGISTER'!$B$6:$B$200,A42,'06_EVIDENCE_REGISTER'!$L$6:$L$200,"Current",'06_EVIDENCE_REGISTER'!$J$6:$J$200,"&lt;"&amp;TODAY(),'06_EVIDENCE_REGISTER'!$J$6:$J$200,"&lt;&gt;"))&gt;0,"Current","Missing / stale")))</f>
        <v/>
      </c>
    </row>
  </sheetData>
  <autoFilter ref="A5:N42"/>
  <mergeCells count="3">
    <mergeCell ref="A3:N3"/>
    <mergeCell ref="A2:N2"/>
    <mergeCell ref="A1:N1"/>
  </mergeCells>
  <conditionalFormatting sqref="E6:E42">
    <cfRule type="expression" priority="1" dxfId="7">
      <formula>ISNUMBER(SEARCH("Applicable",E6))</formula>
    </cfRule>
    <cfRule type="expression" priority="2" dxfId="1">
      <formula>E6="Needs assessment"</formula>
    </cfRule>
  </conditionalFormatting>
  <conditionalFormatting sqref="J6:J42">
    <cfRule type="expression" priority="3" dxfId="0">
      <formula>OR(J6="Blocked",J6="Needs legal review")</formula>
    </cfRule>
    <cfRule type="expression" priority="4" dxfId="3">
      <formula>J6="Verified"</formula>
    </cfRule>
  </conditionalFormatting>
  <conditionalFormatting sqref="N6:N42">
    <cfRule type="expression" priority="5" dxfId="0">
      <formula>N6="Missing / stale"</formula>
    </cfRule>
    <cfRule type="expression" priority="6" dxfId="3">
      <formula>N6="Current"</formula>
    </cfRule>
  </conditionalFormatting>
  <dataValidations count="1">
    <dataValidation sqref="J6:J42" showDropDown="0" showInputMessage="0" showErrorMessage="0" allowBlank="0" type="list">
      <formula1>"Not assessed,Not started,In progress,Implemented,Verified,Blocked,Needs legal review,Not applicable"</formula1>
    </dataValidation>
  </dataValidations>
  <pageMargins left="0.25" right="0.25" top="0.5" bottom="0.5" header="0.3" footer="0.3"/>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P57"/>
  <sheetViews>
    <sheetView showGridLines="0" workbookViewId="0">
      <pane ySplit="5" topLeftCell="A6" activePane="bottomLeft" state="frozen"/>
      <selection pane="bottomLeft" activeCell="A1" sqref="A1"/>
    </sheetView>
  </sheetViews>
  <sheetFormatPr baseColWidth="8" defaultRowHeight="15"/>
  <cols>
    <col width="14" customWidth="1" min="1" max="1"/>
    <col width="16" customWidth="1" min="2" max="2"/>
    <col width="22" customWidth="1" min="3" max="3"/>
    <col width="52" customWidth="1" min="4" max="4"/>
    <col width="18" customWidth="1" min="5" max="5"/>
    <col width="14" customWidth="1" min="6" max="6"/>
    <col width="40" customWidth="1" min="7" max="7"/>
    <col width="44" customWidth="1" min="8" max="8"/>
    <col width="20" customWidth="1" min="9" max="9"/>
    <col width="18" customWidth="1" min="10" max="10"/>
    <col width="18" customWidth="1" min="11" max="11"/>
    <col width="18" customWidth="1" min="12" max="12"/>
    <col width="14" customWidth="1" min="13" max="13"/>
    <col width="18" customWidth="1" min="14" max="14"/>
    <col width="34" customWidth="1" min="15" max="15"/>
    <col width="30" customWidth="1" min="16" max="16"/>
  </cols>
  <sheetData>
    <row r="1">
      <c r="A1" s="705" t="inlineStr">
        <is>
          <t>Article 5 Prohibition Tests</t>
        </is>
      </c>
      <c r="B1" s="1" t="n"/>
      <c r="C1" s="1" t="n"/>
      <c r="D1" s="1" t="n"/>
      <c r="E1" s="1" t="n"/>
      <c r="F1" s="1" t="n"/>
      <c r="G1" s="1" t="n"/>
      <c r="H1" s="1" t="n"/>
      <c r="I1" s="1" t="n"/>
      <c r="J1" s="1" t="n"/>
      <c r="K1" s="1" t="n"/>
      <c r="L1" s="1" t="n"/>
      <c r="M1" s="1" t="n"/>
      <c r="N1" s="1" t="n"/>
      <c r="O1" s="1" t="n"/>
      <c r="P1" s="1" t="n"/>
    </row>
    <row r="2">
      <c r="A2" s="709" t="inlineStr">
        <is>
          <t>Element-by-element factual testing. The computed test state is triage only; route-level legal conclusions remain with the authorised reviewer.</t>
        </is>
      </c>
      <c r="B2" s="1" t="n"/>
      <c r="C2" s="1" t="n"/>
      <c r="D2" s="1" t="n"/>
      <c r="E2" s="1" t="n"/>
      <c r="F2" s="1" t="n"/>
      <c r="G2" s="1" t="n"/>
      <c r="H2" s="1" t="n"/>
      <c r="I2" s="1" t="n"/>
      <c r="J2" s="1" t="n"/>
      <c r="K2" s="1" t="n"/>
      <c r="L2" s="1" t="n"/>
      <c r="M2" s="1" t="n"/>
      <c r="N2" s="1" t="n"/>
      <c r="O2" s="1" t="n"/>
      <c r="P2" s="1" t="n"/>
    </row>
    <row r="3">
      <c r="A3" s="713" t="inlineStr">
        <is>
          <t>Response is factual: Yes / No / Unsure / Not applicable. For 'Prohibition element' rows, Yes means the element is present. For qualification/safeguard rows, Yes means the claimed condition is met.</t>
        </is>
      </c>
      <c r="B3" s="1" t="n"/>
      <c r="C3" s="1" t="n"/>
      <c r="D3" s="1" t="n"/>
      <c r="E3" s="1" t="n"/>
      <c r="F3" s="1" t="n"/>
      <c r="G3" s="1" t="n"/>
      <c r="H3" s="1" t="n"/>
      <c r="I3" s="1" t="n"/>
      <c r="J3" s="1" t="n"/>
      <c r="K3" s="1" t="n"/>
      <c r="L3" s="1" t="n"/>
      <c r="M3" s="1" t="n"/>
      <c r="N3" s="1" t="n"/>
      <c r="O3" s="1" t="n"/>
      <c r="P3" s="1" t="n"/>
    </row>
    <row r="4"/>
    <row r="5">
      <c r="A5" s="129" t="inlineStr">
        <is>
          <t>Test ID</t>
        </is>
      </c>
      <c r="B5" s="375" t="inlineStr">
        <is>
          <t>Article route</t>
        </is>
      </c>
      <c r="C5" s="375" t="inlineStr">
        <is>
          <t>Test type</t>
        </is>
      </c>
      <c r="D5" s="375" t="inlineStr">
        <is>
          <t>Legal element / audit question</t>
        </is>
      </c>
      <c r="E5" s="375" t="inlineStr">
        <is>
          <t>Applicability</t>
        </is>
      </c>
      <c r="F5" s="375" t="inlineStr">
        <is>
          <t>Response</t>
        </is>
      </c>
      <c r="G5" s="375" t="inlineStr">
        <is>
          <t>Fact assessment / rationale</t>
        </is>
      </c>
      <c r="H5" s="375" t="inlineStr">
        <is>
          <t>Interpretation cue</t>
        </is>
      </c>
      <c r="I5" s="375" t="inlineStr">
        <is>
          <t>Computed test state</t>
        </is>
      </c>
      <c r="J5" s="375" t="inlineStr">
        <is>
          <t>Reviewer decision</t>
        </is>
      </c>
      <c r="K5" s="375" t="inlineStr">
        <is>
          <t>Owner</t>
        </is>
      </c>
      <c r="L5" s="375" t="inlineStr">
        <is>
          <t>Evidence ID</t>
        </is>
      </c>
      <c r="M5" s="375" t="inlineStr">
        <is>
          <t>Last checked</t>
        </is>
      </c>
      <c r="N5" s="375" t="inlineStr">
        <is>
          <t>Evidence state</t>
        </is>
      </c>
      <c r="O5" s="375" t="inlineStr">
        <is>
          <t>Remediation / follow-up</t>
        </is>
      </c>
      <c r="P5" s="130" t="inlineStr">
        <is>
          <t>Source note</t>
        </is>
      </c>
    </row>
    <row r="6" ht="48" customHeight="1">
      <c r="A6" s="964" t="inlineStr">
        <is>
          <t>T-A-01</t>
        </is>
      </c>
      <c r="B6" s="965" t="inlineStr">
        <is>
          <t>Art. 5(1)(a)</t>
        </is>
      </c>
      <c r="C6" s="965" t="inlineStr">
        <is>
          <t>Prohibition element</t>
        </is>
      </c>
      <c r="D6" s="965" t="inlineStr">
        <is>
          <t>Does the system deploy subliminal techniques beyond a person's consciousness?</t>
        </is>
      </c>
      <c r="E6" s="986">
        <f>IF('01_SYSTEM_PROFILE'!$G$7="Needs assessment","Needs assessment",IF(LEFT('01_SYSTEM_PROFILE'!$G$7,13)="Not indicated","Not applicable","Applicable"))</f>
        <v/>
      </c>
      <c r="F6" s="981" t="inlineStr">
        <is>
          <t>Unsure</t>
        </is>
      </c>
      <c r="G6" s="981" t="str"/>
      <c r="H6" s="965" t="inlineStr">
        <is>
          <t>Presence of this technique alone is not the whole prohibition; assess the downstream decision-distortion and harm elements too.</t>
        </is>
      </c>
      <c r="I6" s="986">
        <f>IF(E6="Not applicable","N/A",IF(OR(F6="",F6="Unsure"),"Open",IF(F6="Not applicable","N/A",IF(C6="Prohibition element",IF(F6="Yes","Trigger present","Trigger absent"),IF(F6="Yes","Condition met","Condition not met")))))</f>
        <v/>
      </c>
      <c r="J6" s="981" t="inlineStr">
        <is>
          <t>Not reviewed</t>
        </is>
      </c>
      <c r="K6" s="981" t="str"/>
      <c r="L6" s="981" t="str"/>
      <c r="M6" s="1358" t="str"/>
      <c r="N6" s="986">
        <f>IF(A6="","",IF(E6="Not applicable","N/A",IF((COUNTIFS('06_EVIDENCE_REGISTER'!$B$6:$B$200,A6,'06_EVIDENCE_REGISTER'!$L$6:$L$200,"Current")-COUNTIFS('06_EVIDENCE_REGISTER'!$B$6:$B$200,A6,'06_EVIDENCE_REGISTER'!$L$6:$L$200,"Current",'06_EVIDENCE_REGISTER'!$J$6:$J$200,"&lt;"&amp;TODAY(),'06_EVIDENCE_REGISTER'!$J$6:$J$200,"&lt;&gt;"))&gt;0,"Current","Missing / stale")))</f>
        <v/>
      </c>
      <c r="O6" s="981" t="str"/>
      <c r="P6" s="966" t="inlineStr">
        <is>
          <t>AI Act Art. 5(1)(a)</t>
        </is>
      </c>
    </row>
    <row r="7" ht="48" customHeight="1">
      <c r="A7" s="1000" t="inlineStr">
        <is>
          <t>T-A-02</t>
        </is>
      </c>
      <c r="B7" s="1001" t="inlineStr">
        <is>
          <t>Art. 5(1)(a)</t>
        </is>
      </c>
      <c r="C7" s="1001" t="inlineStr">
        <is>
          <t>Prohibition element</t>
        </is>
      </c>
      <c r="D7" s="1001" t="inlineStr">
        <is>
          <t>Does the system use purposefully manipulative techniques?</t>
        </is>
      </c>
      <c r="E7" s="986">
        <f>IF('01_SYSTEM_PROFILE'!$G$7="Needs assessment","Needs assessment",IF(LEFT('01_SYSTEM_PROFILE'!$G$7,13)="Not indicated","Not applicable","Applicable"))</f>
        <v/>
      </c>
      <c r="F7" s="981" t="inlineStr">
        <is>
          <t>Unsure</t>
        </is>
      </c>
      <c r="G7" s="981" t="str"/>
      <c r="H7" s="1001" t="inlineStr">
        <is>
          <t>Purposeful manipulation is one alternative trigger alongside subliminal or deceptive techniques.</t>
        </is>
      </c>
      <c r="I7" s="986">
        <f>IF(E7="Not applicable","N/A",IF(OR(F7="",F7="Unsure"),"Open",IF(F7="Not applicable","N/A",IF(C7="Prohibition element",IF(F7="Yes","Trigger present","Trigger absent"),IF(F7="Yes","Condition met","Condition not met")))))</f>
        <v/>
      </c>
      <c r="J7" s="981" t="inlineStr">
        <is>
          <t>Not reviewed</t>
        </is>
      </c>
      <c r="K7" s="981" t="str"/>
      <c r="L7" s="981" t="str"/>
      <c r="M7" s="1358" t="str"/>
      <c r="N7" s="986">
        <f>IF(A7="","",IF(E7="Not applicable","N/A",IF((COUNTIFS('06_EVIDENCE_REGISTER'!$B$6:$B$200,A7,'06_EVIDENCE_REGISTER'!$L$6:$L$200,"Current")-COUNTIFS('06_EVIDENCE_REGISTER'!$B$6:$B$200,A7,'06_EVIDENCE_REGISTER'!$L$6:$L$200,"Current",'06_EVIDENCE_REGISTER'!$J$6:$J$200,"&lt;"&amp;TODAY(),'06_EVIDENCE_REGISTER'!$J$6:$J$200,"&lt;&gt;"))&gt;0,"Current","Missing / stale")))</f>
        <v/>
      </c>
      <c r="O7" s="981" t="str"/>
      <c r="P7" s="1002" t="inlineStr">
        <is>
          <t>AI Act Art. 5(1)(a)</t>
        </is>
      </c>
    </row>
    <row r="8" ht="48" customHeight="1">
      <c r="A8" s="964" t="inlineStr">
        <is>
          <t>T-A-03</t>
        </is>
      </c>
      <c r="B8" s="965" t="inlineStr">
        <is>
          <t>Art. 5(1)(a)</t>
        </is>
      </c>
      <c r="C8" s="965" t="inlineStr">
        <is>
          <t>Prohibition element</t>
        </is>
      </c>
      <c r="D8" s="965" t="inlineStr">
        <is>
          <t>Does the system use purposefully deceptive techniques?</t>
        </is>
      </c>
      <c r="E8" s="986">
        <f>IF('01_SYSTEM_PROFILE'!$G$7="Needs assessment","Needs assessment",IF(LEFT('01_SYSTEM_PROFILE'!$G$7,13)="Not indicated","Not applicable","Applicable"))</f>
        <v/>
      </c>
      <c r="F8" s="981" t="inlineStr">
        <is>
          <t>Unsure</t>
        </is>
      </c>
      <c r="G8" s="981" t="str"/>
      <c r="H8" s="965" t="inlineStr">
        <is>
          <t>Purposeful deception is one alternative trigger alongside subliminal or manipulative techniques.</t>
        </is>
      </c>
      <c r="I8" s="986">
        <f>IF(E8="Not applicable","N/A",IF(OR(F8="",F8="Unsure"),"Open",IF(F8="Not applicable","N/A",IF(C8="Prohibition element",IF(F8="Yes","Trigger present","Trigger absent"),IF(F8="Yes","Condition met","Condition not met")))))</f>
        <v/>
      </c>
      <c r="J8" s="981" t="inlineStr">
        <is>
          <t>Not reviewed</t>
        </is>
      </c>
      <c r="K8" s="981" t="str"/>
      <c r="L8" s="981" t="str"/>
      <c r="M8" s="1358" t="str"/>
      <c r="N8" s="986">
        <f>IF(A8="","",IF(E8="Not applicable","N/A",IF((COUNTIFS('06_EVIDENCE_REGISTER'!$B$6:$B$200,A8,'06_EVIDENCE_REGISTER'!$L$6:$L$200,"Current")-COUNTIFS('06_EVIDENCE_REGISTER'!$B$6:$B$200,A8,'06_EVIDENCE_REGISTER'!$L$6:$L$200,"Current",'06_EVIDENCE_REGISTER'!$J$6:$J$200,"&lt;"&amp;TODAY(),'06_EVIDENCE_REGISTER'!$J$6:$J$200,"&lt;&gt;"))&gt;0,"Current","Missing / stale")))</f>
        <v/>
      </c>
      <c r="O8" s="981" t="str"/>
      <c r="P8" s="966" t="inlineStr">
        <is>
          <t>AI Act Art. 5(1)(a)</t>
        </is>
      </c>
    </row>
    <row r="9" ht="48" customHeight="1">
      <c r="A9" s="1000" t="inlineStr">
        <is>
          <t>T-A-04</t>
        </is>
      </c>
      <c r="B9" s="1001" t="inlineStr">
        <is>
          <t>Art. 5(1)(a)</t>
        </is>
      </c>
      <c r="C9" s="1001" t="inlineStr">
        <is>
          <t>Prohibition element</t>
        </is>
      </c>
      <c r="D9" s="1001" t="inlineStr">
        <is>
          <t>Do the techniques materially distort behaviour by appreciably impairing the ability to make an informed decision and cause a decision that would not otherwise be taken?</t>
        </is>
      </c>
      <c r="E9" s="986">
        <f>IF('01_SYSTEM_PROFILE'!$G$7="Needs assessment","Needs assessment",IF(LEFT('01_SYSTEM_PROFILE'!$G$7,13)="Not indicated","Not applicable","Applicable"))</f>
        <v/>
      </c>
      <c r="F9" s="981" t="inlineStr">
        <is>
          <t>Unsure</t>
        </is>
      </c>
      <c r="G9" s="981" t="str"/>
      <c r="H9" s="1001" t="inlineStr">
        <is>
          <t>Both the impairment and counterfactual-decision concepts matter to the statutory test.</t>
        </is>
      </c>
      <c r="I9" s="986">
        <f>IF(E9="Not applicable","N/A",IF(OR(F9="",F9="Unsure"),"Open",IF(F9="Not applicable","N/A",IF(C9="Prohibition element",IF(F9="Yes","Trigger present","Trigger absent"),IF(F9="Yes","Condition met","Condition not met")))))</f>
        <v/>
      </c>
      <c r="J9" s="981" t="inlineStr">
        <is>
          <t>Not reviewed</t>
        </is>
      </c>
      <c r="K9" s="981" t="str"/>
      <c r="L9" s="981" t="str"/>
      <c r="M9" s="1358" t="str"/>
      <c r="N9" s="986">
        <f>IF(A9="","",IF(E9="Not applicable","N/A",IF((COUNTIFS('06_EVIDENCE_REGISTER'!$B$6:$B$200,A9,'06_EVIDENCE_REGISTER'!$L$6:$L$200,"Current")-COUNTIFS('06_EVIDENCE_REGISTER'!$B$6:$B$200,A9,'06_EVIDENCE_REGISTER'!$L$6:$L$200,"Current",'06_EVIDENCE_REGISTER'!$J$6:$J$200,"&lt;"&amp;TODAY(),'06_EVIDENCE_REGISTER'!$J$6:$J$200,"&lt;&gt;"))&gt;0,"Current","Missing / stale")))</f>
        <v/>
      </c>
      <c r="O9" s="981" t="str"/>
      <c r="P9" s="1002" t="inlineStr">
        <is>
          <t>AI Act Art. 5(1)(a)</t>
        </is>
      </c>
    </row>
    <row r="10" ht="48" customHeight="1">
      <c r="A10" s="964" t="inlineStr">
        <is>
          <t>T-A-05</t>
        </is>
      </c>
      <c r="B10" s="965" t="inlineStr">
        <is>
          <t>Art. 5(1)(a)</t>
        </is>
      </c>
      <c r="C10" s="965" t="inlineStr">
        <is>
          <t>Prohibition element</t>
        </is>
      </c>
      <c r="D10" s="965" t="inlineStr">
        <is>
          <t>Does the practice cause, or is it reasonably likely to cause, significant harm?</t>
        </is>
      </c>
      <c r="E10" s="986">
        <f>IF('01_SYSTEM_PROFILE'!$G$7="Needs assessment","Needs assessment",IF(LEFT('01_SYSTEM_PROFILE'!$G$7,13)="Not indicated","Not applicable","Applicable"))</f>
        <v/>
      </c>
      <c r="F10" s="981" t="inlineStr">
        <is>
          <t>Unsure</t>
        </is>
      </c>
      <c r="G10" s="981" t="str"/>
      <c r="H10" s="965" t="inlineStr">
        <is>
          <t>The statutory threshold is significant harm; document the harm theory and affected persons/groups.</t>
        </is>
      </c>
      <c r="I10" s="986">
        <f>IF(E10="Not applicable","N/A",IF(OR(F10="",F10="Unsure"),"Open",IF(F10="Not applicable","N/A",IF(C10="Prohibition element",IF(F10="Yes","Trigger present","Trigger absent"),IF(F10="Yes","Condition met","Condition not met")))))</f>
        <v/>
      </c>
      <c r="J10" s="981" t="inlineStr">
        <is>
          <t>Not reviewed</t>
        </is>
      </c>
      <c r="K10" s="981" t="str"/>
      <c r="L10" s="981" t="str"/>
      <c r="M10" s="1358" t="str"/>
      <c r="N10" s="986">
        <f>IF(A10="","",IF(E10="Not applicable","N/A",IF((COUNTIFS('06_EVIDENCE_REGISTER'!$B$6:$B$200,A10,'06_EVIDENCE_REGISTER'!$L$6:$L$200,"Current")-COUNTIFS('06_EVIDENCE_REGISTER'!$B$6:$B$200,A10,'06_EVIDENCE_REGISTER'!$L$6:$L$200,"Current",'06_EVIDENCE_REGISTER'!$J$6:$J$200,"&lt;"&amp;TODAY(),'06_EVIDENCE_REGISTER'!$J$6:$J$200,"&lt;&gt;"))&gt;0,"Current","Missing / stale")))</f>
        <v/>
      </c>
      <c r="O10" s="981" t="str"/>
      <c r="P10" s="966" t="inlineStr">
        <is>
          <t>AI Act Art. 5(1)(a)</t>
        </is>
      </c>
    </row>
    <row r="11" ht="48" customHeight="1">
      <c r="A11" s="1000" t="inlineStr">
        <is>
          <t>T-B-01</t>
        </is>
      </c>
      <c r="B11" s="1001" t="inlineStr">
        <is>
          <t>Art. 5(1)(b)</t>
        </is>
      </c>
      <c r="C11" s="1001" t="inlineStr">
        <is>
          <t>Prohibition element</t>
        </is>
      </c>
      <c r="D11" s="1001" t="inlineStr">
        <is>
          <t>Does the system exploit vulnerability due to age?</t>
        </is>
      </c>
      <c r="E11" s="986">
        <f>IF('01_SYSTEM_PROFILE'!$G$8="Needs assessment","Needs assessment",IF(LEFT('01_SYSTEM_PROFILE'!$G$8,13)="Not indicated","Not applicable","Applicable"))</f>
        <v/>
      </c>
      <c r="F11" s="981" t="inlineStr">
        <is>
          <t>Unsure</t>
        </is>
      </c>
      <c r="G11" s="981" t="str"/>
      <c r="H11" s="1001" t="inlineStr">
        <is>
          <t>Age is one of three specified vulnerability bases.</t>
        </is>
      </c>
      <c r="I11" s="986">
        <f>IF(E11="Not applicable","N/A",IF(OR(F11="",F11="Unsure"),"Open",IF(F11="Not applicable","N/A",IF(C11="Prohibition element",IF(F11="Yes","Trigger present","Trigger absent"),IF(F11="Yes","Condition met","Condition not met")))))</f>
        <v/>
      </c>
      <c r="J11" s="981" t="inlineStr">
        <is>
          <t>Not reviewed</t>
        </is>
      </c>
      <c r="K11" s="981" t="str"/>
      <c r="L11" s="981" t="str"/>
      <c r="M11" s="1358" t="str"/>
      <c r="N11" s="986">
        <f>IF(A11="","",IF(E11="Not applicable","N/A",IF((COUNTIFS('06_EVIDENCE_REGISTER'!$B$6:$B$200,A11,'06_EVIDENCE_REGISTER'!$L$6:$L$200,"Current")-COUNTIFS('06_EVIDENCE_REGISTER'!$B$6:$B$200,A11,'06_EVIDENCE_REGISTER'!$L$6:$L$200,"Current",'06_EVIDENCE_REGISTER'!$J$6:$J$200,"&lt;"&amp;TODAY(),'06_EVIDENCE_REGISTER'!$J$6:$J$200,"&lt;&gt;"))&gt;0,"Current","Missing / stale")))</f>
        <v/>
      </c>
      <c r="O11" s="981" t="str"/>
      <c r="P11" s="1002" t="inlineStr">
        <is>
          <t>AI Act Art. 5(1)(b)</t>
        </is>
      </c>
    </row>
    <row r="12" ht="48" customHeight="1">
      <c r="A12" s="964" t="inlineStr">
        <is>
          <t>T-B-02</t>
        </is>
      </c>
      <c r="B12" s="965" t="inlineStr">
        <is>
          <t>Art. 5(1)(b)</t>
        </is>
      </c>
      <c r="C12" s="965" t="inlineStr">
        <is>
          <t>Prohibition element</t>
        </is>
      </c>
      <c r="D12" s="965" t="inlineStr">
        <is>
          <t>Does the system exploit vulnerability due to disability?</t>
        </is>
      </c>
      <c r="E12" s="986">
        <f>IF('01_SYSTEM_PROFILE'!$G$8="Needs assessment","Needs assessment",IF(LEFT('01_SYSTEM_PROFILE'!$G$8,13)="Not indicated","Not applicable","Applicable"))</f>
        <v/>
      </c>
      <c r="F12" s="981" t="inlineStr">
        <is>
          <t>Unsure</t>
        </is>
      </c>
      <c r="G12" s="981" t="str"/>
      <c r="H12" s="965" t="inlineStr">
        <is>
          <t>Disability is one of three specified vulnerability bases.</t>
        </is>
      </c>
      <c r="I12" s="986">
        <f>IF(E12="Not applicable","N/A",IF(OR(F12="",F12="Unsure"),"Open",IF(F12="Not applicable","N/A",IF(C12="Prohibition element",IF(F12="Yes","Trigger present","Trigger absent"),IF(F12="Yes","Condition met","Condition not met")))))</f>
        <v/>
      </c>
      <c r="J12" s="981" t="inlineStr">
        <is>
          <t>Not reviewed</t>
        </is>
      </c>
      <c r="K12" s="981" t="str"/>
      <c r="L12" s="981" t="str"/>
      <c r="M12" s="1358" t="str"/>
      <c r="N12" s="986">
        <f>IF(A12="","",IF(E12="Not applicable","N/A",IF((COUNTIFS('06_EVIDENCE_REGISTER'!$B$6:$B$200,A12,'06_EVIDENCE_REGISTER'!$L$6:$L$200,"Current")-COUNTIFS('06_EVIDENCE_REGISTER'!$B$6:$B$200,A12,'06_EVIDENCE_REGISTER'!$L$6:$L$200,"Current",'06_EVIDENCE_REGISTER'!$J$6:$J$200,"&lt;"&amp;TODAY(),'06_EVIDENCE_REGISTER'!$J$6:$J$200,"&lt;&gt;"))&gt;0,"Current","Missing / stale")))</f>
        <v/>
      </c>
      <c r="O12" s="981" t="str"/>
      <c r="P12" s="966" t="inlineStr">
        <is>
          <t>AI Act Art. 5(1)(b)</t>
        </is>
      </c>
    </row>
    <row r="13" ht="48" customHeight="1">
      <c r="A13" s="1000" t="inlineStr">
        <is>
          <t>T-B-03</t>
        </is>
      </c>
      <c r="B13" s="1001" t="inlineStr">
        <is>
          <t>Art. 5(1)(b)</t>
        </is>
      </c>
      <c r="C13" s="1001" t="inlineStr">
        <is>
          <t>Prohibition element</t>
        </is>
      </c>
      <c r="D13" s="1001" t="inlineStr">
        <is>
          <t>Does the system exploit vulnerability due to a specific social or economic situation?</t>
        </is>
      </c>
      <c r="E13" s="986">
        <f>IF('01_SYSTEM_PROFILE'!$G$8="Needs assessment","Needs assessment",IF(LEFT('01_SYSTEM_PROFILE'!$G$8,13)="Not indicated","Not applicable","Applicable"))</f>
        <v/>
      </c>
      <c r="F13" s="981" t="inlineStr">
        <is>
          <t>Unsure</t>
        </is>
      </c>
      <c r="G13" s="981" t="str"/>
      <c r="H13" s="1001" t="inlineStr">
        <is>
          <t>The route is not limited to children or persons with disabilities.</t>
        </is>
      </c>
      <c r="I13" s="986">
        <f>IF(E13="Not applicable","N/A",IF(OR(F13="",F13="Unsure"),"Open",IF(F13="Not applicable","N/A",IF(C13="Prohibition element",IF(F13="Yes","Trigger present","Trigger absent"),IF(F13="Yes","Condition met","Condition not met")))))</f>
        <v/>
      </c>
      <c r="J13" s="981" t="inlineStr">
        <is>
          <t>Not reviewed</t>
        </is>
      </c>
      <c r="K13" s="981" t="str"/>
      <c r="L13" s="981" t="str"/>
      <c r="M13" s="1358" t="str"/>
      <c r="N13" s="986">
        <f>IF(A13="","",IF(E13="Not applicable","N/A",IF((COUNTIFS('06_EVIDENCE_REGISTER'!$B$6:$B$200,A13,'06_EVIDENCE_REGISTER'!$L$6:$L$200,"Current")-COUNTIFS('06_EVIDENCE_REGISTER'!$B$6:$B$200,A13,'06_EVIDENCE_REGISTER'!$L$6:$L$200,"Current",'06_EVIDENCE_REGISTER'!$J$6:$J$200,"&lt;"&amp;TODAY(),'06_EVIDENCE_REGISTER'!$J$6:$J$200,"&lt;&gt;"))&gt;0,"Current","Missing / stale")))</f>
        <v/>
      </c>
      <c r="O13" s="981" t="str"/>
      <c r="P13" s="1002" t="inlineStr">
        <is>
          <t>AI Act Art. 5(1)(b)</t>
        </is>
      </c>
    </row>
    <row r="14" ht="48" customHeight="1">
      <c r="A14" s="964" t="inlineStr">
        <is>
          <t>T-B-04</t>
        </is>
      </c>
      <c r="B14" s="965" t="inlineStr">
        <is>
          <t>Art. 5(1)(b)</t>
        </is>
      </c>
      <c r="C14" s="965" t="inlineStr">
        <is>
          <t>Prohibition element</t>
        </is>
      </c>
      <c r="D14" s="965" t="inlineStr">
        <is>
          <t>Does the exploitation have the objective or effect of materially distorting behaviour?</t>
        </is>
      </c>
      <c r="E14" s="986">
        <f>IF('01_SYSTEM_PROFILE'!$G$8="Needs assessment","Needs assessment",IF(LEFT('01_SYSTEM_PROFILE'!$G$8,13)="Not indicated","Not applicable","Applicable"))</f>
        <v/>
      </c>
      <c r="F14" s="981" t="inlineStr">
        <is>
          <t>Unsure</t>
        </is>
      </c>
      <c r="G14" s="981" t="str"/>
      <c r="H14" s="965" t="inlineStr">
        <is>
          <t>Document the causal link between the vulnerability exploitation and behavioural distortion.</t>
        </is>
      </c>
      <c r="I14" s="986">
        <f>IF(E14="Not applicable","N/A",IF(OR(F14="",F14="Unsure"),"Open",IF(F14="Not applicable","N/A",IF(C14="Prohibition element",IF(F14="Yes","Trigger present","Trigger absent"),IF(F14="Yes","Condition met","Condition not met")))))</f>
        <v/>
      </c>
      <c r="J14" s="981" t="inlineStr">
        <is>
          <t>Not reviewed</t>
        </is>
      </c>
      <c r="K14" s="981" t="str"/>
      <c r="L14" s="981" t="str"/>
      <c r="M14" s="1358" t="str"/>
      <c r="N14" s="986">
        <f>IF(A14="","",IF(E14="Not applicable","N/A",IF((COUNTIFS('06_EVIDENCE_REGISTER'!$B$6:$B$200,A14,'06_EVIDENCE_REGISTER'!$L$6:$L$200,"Current")-COUNTIFS('06_EVIDENCE_REGISTER'!$B$6:$B$200,A14,'06_EVIDENCE_REGISTER'!$L$6:$L$200,"Current",'06_EVIDENCE_REGISTER'!$J$6:$J$200,"&lt;"&amp;TODAY(),'06_EVIDENCE_REGISTER'!$J$6:$J$200,"&lt;&gt;"))&gt;0,"Current","Missing / stale")))</f>
        <v/>
      </c>
      <c r="O14" s="981" t="str"/>
      <c r="P14" s="966" t="inlineStr">
        <is>
          <t>AI Act Art. 5(1)(b)</t>
        </is>
      </c>
    </row>
    <row r="15" ht="48" customHeight="1">
      <c r="A15" s="1000" t="inlineStr">
        <is>
          <t>T-B-05</t>
        </is>
      </c>
      <c r="B15" s="1001" t="inlineStr">
        <is>
          <t>Art. 5(1)(b)</t>
        </is>
      </c>
      <c r="C15" s="1001" t="inlineStr">
        <is>
          <t>Prohibition element</t>
        </is>
      </c>
      <c r="D15" s="1001" t="inlineStr">
        <is>
          <t>Does the practice cause, or is it reasonably likely to cause, significant harm to that person or another person?</t>
        </is>
      </c>
      <c r="E15" s="986">
        <f>IF('01_SYSTEM_PROFILE'!$G$8="Needs assessment","Needs assessment",IF(LEFT('01_SYSTEM_PROFILE'!$G$8,13)="Not indicated","Not applicable","Applicable"))</f>
        <v/>
      </c>
      <c r="F15" s="981" t="inlineStr">
        <is>
          <t>Unsure</t>
        </is>
      </c>
      <c r="G15" s="981" t="str"/>
      <c r="H15" s="1001" t="inlineStr">
        <is>
          <t>Significant harm is part of the prohibition threshold.</t>
        </is>
      </c>
      <c r="I15" s="986">
        <f>IF(E15="Not applicable","N/A",IF(OR(F15="",F15="Unsure"),"Open",IF(F15="Not applicable","N/A",IF(C15="Prohibition element",IF(F15="Yes","Trigger present","Trigger absent"),IF(F15="Yes","Condition met","Condition not met")))))</f>
        <v/>
      </c>
      <c r="J15" s="981" t="inlineStr">
        <is>
          <t>Not reviewed</t>
        </is>
      </c>
      <c r="K15" s="981" t="str"/>
      <c r="L15" s="981" t="str"/>
      <c r="M15" s="1358" t="str"/>
      <c r="N15" s="986">
        <f>IF(A15="","",IF(E15="Not applicable","N/A",IF((COUNTIFS('06_EVIDENCE_REGISTER'!$B$6:$B$200,A15,'06_EVIDENCE_REGISTER'!$L$6:$L$200,"Current")-COUNTIFS('06_EVIDENCE_REGISTER'!$B$6:$B$200,A15,'06_EVIDENCE_REGISTER'!$L$6:$L$200,"Current",'06_EVIDENCE_REGISTER'!$J$6:$J$200,"&lt;"&amp;TODAY(),'06_EVIDENCE_REGISTER'!$J$6:$J$200,"&lt;&gt;"))&gt;0,"Current","Missing / stale")))</f>
        <v/>
      </c>
      <c r="O15" s="981" t="str"/>
      <c r="P15" s="1002" t="inlineStr">
        <is>
          <t>AI Act Art. 5(1)(b)</t>
        </is>
      </c>
    </row>
    <row r="16" ht="48" customHeight="1">
      <c r="A16" s="964" t="inlineStr">
        <is>
          <t>T-BA-01</t>
        </is>
      </c>
      <c r="B16" s="965" t="inlineStr">
        <is>
          <t>Art. 5(1)(ba)</t>
        </is>
      </c>
      <c r="C16" s="965" t="inlineStr">
        <is>
          <t>Prohibition element</t>
        </is>
      </c>
      <c r="D16" s="965" t="inlineStr">
        <is>
          <t>Does the system generate or manipulate realistic covered material of an identifiable natural person?</t>
        </is>
      </c>
      <c r="E16" s="986">
        <f>IF('01_SYSTEM_PROFILE'!$G$9="Needs assessment","Needs assessment",IF(LEFT('01_SYSTEM_PROFILE'!$G$9,13)="Not indicated","Not applicable","Applicable"))</f>
        <v/>
      </c>
      <c r="F16" s="981" t="inlineStr">
        <is>
          <t>Unsure</t>
        </is>
      </c>
      <c r="G16" s="981" t="str"/>
      <c r="H16" s="965" t="inlineStr">
        <is>
          <t>The 2026 amendment covers realistic images, video, audio or similar material described by the provision.</t>
        </is>
      </c>
      <c r="I16" s="986">
        <f>IF(E16="Not applicable","N/A",IF(OR(F16="",F16="Unsure"),"Open",IF(F16="Not applicable","N/A",IF(C16="Prohibition element",IF(F16="Yes","Trigger present","Trigger absent"),IF(F16="Yes","Condition met","Condition not met")))))</f>
        <v/>
      </c>
      <c r="J16" s="981" t="inlineStr">
        <is>
          <t>Not reviewed</t>
        </is>
      </c>
      <c r="K16" s="981" t="str"/>
      <c r="L16" s="981" t="str"/>
      <c r="M16" s="1358" t="str"/>
      <c r="N16" s="986">
        <f>IF(A16="","",IF(E16="Not applicable","N/A",IF((COUNTIFS('06_EVIDENCE_REGISTER'!$B$6:$B$200,A16,'06_EVIDENCE_REGISTER'!$L$6:$L$200,"Current")-COUNTIFS('06_EVIDENCE_REGISTER'!$B$6:$B$200,A16,'06_EVIDENCE_REGISTER'!$L$6:$L$200,"Current",'06_EVIDENCE_REGISTER'!$J$6:$J$200,"&lt;"&amp;TODAY(),'06_EVIDENCE_REGISTER'!$J$6:$J$200,"&lt;&gt;"))&gt;0,"Current","Missing / stale")))</f>
        <v/>
      </c>
      <c r="O16" s="981" t="str"/>
      <c r="P16" s="966" t="inlineStr">
        <is>
          <t>AI Act Art. 5(1)(ba)</t>
        </is>
      </c>
    </row>
    <row r="17" ht="48" customHeight="1">
      <c r="A17" s="1000" t="inlineStr">
        <is>
          <t>T-BA-02</t>
        </is>
      </c>
      <c r="B17" s="1001" t="inlineStr">
        <is>
          <t>Art. 5(1)(ba)</t>
        </is>
      </c>
      <c r="C17" s="1001" t="inlineStr">
        <is>
          <t>Qualification / exception</t>
        </is>
      </c>
      <c r="D17" s="1001" t="inlineStr">
        <is>
          <t>Is there freely-given, specific, informed, unambiguous and explicit consent for that generation/manipulation?</t>
        </is>
      </c>
      <c r="E17" s="986">
        <f>IF('01_SYSTEM_PROFILE'!$G$9="Needs assessment","Needs assessment",IF(LEFT('01_SYSTEM_PROFILE'!$G$9,13)="Not indicated","Not applicable","Applicable"))</f>
        <v/>
      </c>
      <c r="F17" s="981" t="inlineStr">
        <is>
          <t>Unsure</t>
        </is>
      </c>
      <c r="G17" s="981" t="str"/>
      <c r="H17" s="1001" t="inlineStr">
        <is>
          <t>Consent removes the 'without consent' element only if all statutory consent qualities are documented.</t>
        </is>
      </c>
      <c r="I17" s="986">
        <f>IF(E17="Not applicable","N/A",IF(OR(F17="",F17="Unsure"),"Open",IF(F17="Not applicable","N/A",IF(C17="Prohibition element",IF(F17="Yes","Trigger present","Trigger absent"),IF(F17="Yes","Condition met","Condition not met")))))</f>
        <v/>
      </c>
      <c r="J17" s="981" t="inlineStr">
        <is>
          <t>Not reviewed</t>
        </is>
      </c>
      <c r="K17" s="981" t="str"/>
      <c r="L17" s="981" t="str"/>
      <c r="M17" s="1358" t="str"/>
      <c r="N17" s="986">
        <f>IF(A17="","",IF(E17="Not applicable","N/A",IF((COUNTIFS('06_EVIDENCE_REGISTER'!$B$6:$B$200,A17,'06_EVIDENCE_REGISTER'!$L$6:$L$200,"Current")-COUNTIFS('06_EVIDENCE_REGISTER'!$B$6:$B$200,A17,'06_EVIDENCE_REGISTER'!$L$6:$L$200,"Current",'06_EVIDENCE_REGISTER'!$J$6:$J$200,"&lt;"&amp;TODAY(),'06_EVIDENCE_REGISTER'!$J$6:$J$200,"&lt;&gt;"))&gt;0,"Current","Missing / stale")))</f>
        <v/>
      </c>
      <c r="O17" s="981" t="str"/>
      <c r="P17" s="1002" t="inlineStr">
        <is>
          <t>AI Act Art. 5(1)(ba)</t>
        </is>
      </c>
    </row>
    <row r="18" ht="48" customHeight="1">
      <c r="A18" s="964" t="inlineStr">
        <is>
          <t>T-BA-03</t>
        </is>
      </c>
      <c r="B18" s="965" t="inlineStr">
        <is>
          <t>Art. 5(1a)(a)(i)</t>
        </is>
      </c>
      <c r="C18" s="965" t="inlineStr">
        <is>
          <t>Prohibition element</t>
        </is>
      </c>
      <c r="D18" s="965" t="inlineStr">
        <is>
          <t>For placing on the market / putting into service, is the covered generation/manipulation an intended purpose of the system?</t>
        </is>
      </c>
      <c r="E18" s="986">
        <f>IF('01_SYSTEM_PROFILE'!$G$9="Needs assessment","Needs assessment",IF(LEFT('01_SYSTEM_PROFILE'!$G$9,13)="Not indicated","Not applicable","Applicable"))</f>
        <v/>
      </c>
      <c r="F18" s="981" t="inlineStr">
        <is>
          <t>Unsure</t>
        </is>
      </c>
      <c r="G18" s="981" t="str"/>
      <c r="H18" s="965" t="inlineStr">
        <is>
          <t>Provider-side prohibition can attach when the covered generation/manipulation is the intended purpose.</t>
        </is>
      </c>
      <c r="I18" s="986">
        <f>IF(E18="Not applicable","N/A",IF(OR(F18="",F18="Unsure"),"Open",IF(F18="Not applicable","N/A",IF(C18="Prohibition element",IF(F18="Yes","Trigger present","Trigger absent"),IF(F18="Yes","Condition met","Condition not met")))))</f>
        <v/>
      </c>
      <c r="J18" s="981" t="inlineStr">
        <is>
          <t>Not reviewed</t>
        </is>
      </c>
      <c r="K18" s="981" t="str"/>
      <c r="L18" s="981" t="str"/>
      <c r="M18" s="1358" t="str"/>
      <c r="N18" s="986">
        <f>IF(A18="","",IF(E18="Not applicable","N/A",IF((COUNTIFS('06_EVIDENCE_REGISTER'!$B$6:$B$200,A18,'06_EVIDENCE_REGISTER'!$L$6:$L$200,"Current")-COUNTIFS('06_EVIDENCE_REGISTER'!$B$6:$B$200,A18,'06_EVIDENCE_REGISTER'!$L$6:$L$200,"Current",'06_EVIDENCE_REGISTER'!$J$6:$J$200,"&lt;"&amp;TODAY(),'06_EVIDENCE_REGISTER'!$J$6:$J$200,"&lt;&gt;"))&gt;0,"Current","Missing / stale")))</f>
        <v/>
      </c>
      <c r="O18" s="981" t="str"/>
      <c r="P18" s="966" t="inlineStr">
        <is>
          <t>AI Act Art. 5(1a)(a)(i)</t>
        </is>
      </c>
    </row>
    <row r="19" ht="48" customHeight="1">
      <c r="A19" s="1000" t="inlineStr">
        <is>
          <t>T-BA-04</t>
        </is>
      </c>
      <c r="B19" s="1001" t="inlineStr">
        <is>
          <t>Art. 5(1a)(a)(ii)</t>
        </is>
      </c>
      <c r="C19" s="1001" t="inlineStr">
        <is>
          <t>Prohibition element</t>
        </is>
      </c>
      <c r="D19" s="1001" t="inlineStr">
        <is>
          <t>If not intended purpose, do design/training/architecture/capabilities/user-facing functions make the outcome reasonably foreseeable and reproducible without significant technical modification?</t>
        </is>
      </c>
      <c r="E19" s="986">
        <f>IF('01_SYSTEM_PROFILE'!$G$9="Needs assessment","Needs assessment",IF(LEFT('01_SYSTEM_PROFILE'!$G$9,13)="Not indicated","Not applicable","Applicable"))</f>
        <v/>
      </c>
      <c r="F19" s="981" t="inlineStr">
        <is>
          <t>Unsure</t>
        </is>
      </c>
      <c r="G19" s="981" t="str"/>
      <c r="H19" s="1001" t="inlineStr">
        <is>
          <t>Foreseeability/reproducibility is assessed together with the safeguard condition.</t>
        </is>
      </c>
      <c r="I19" s="986">
        <f>IF(E19="Not applicable","N/A",IF(OR(F19="",F19="Unsure"),"Open",IF(F19="Not applicable","N/A",IF(C19="Prohibition element",IF(F19="Yes","Trigger present","Trigger absent"),IF(F19="Yes","Condition met","Condition not met")))))</f>
        <v/>
      </c>
      <c r="J19" s="981" t="inlineStr">
        <is>
          <t>Not reviewed</t>
        </is>
      </c>
      <c r="K19" s="981" t="str"/>
      <c r="L19" s="981" t="str"/>
      <c r="M19" s="1358" t="str"/>
      <c r="N19" s="986">
        <f>IF(A19="","",IF(E19="Not applicable","N/A",IF((COUNTIFS('06_EVIDENCE_REGISTER'!$B$6:$B$200,A19,'06_EVIDENCE_REGISTER'!$L$6:$L$200,"Current")-COUNTIFS('06_EVIDENCE_REGISTER'!$B$6:$B$200,A19,'06_EVIDENCE_REGISTER'!$L$6:$L$200,"Current",'06_EVIDENCE_REGISTER'!$J$6:$J$200,"&lt;"&amp;TODAY(),'06_EVIDENCE_REGISTER'!$J$6:$J$200,"&lt;&gt;"))&gt;0,"Current","Missing / stale")))</f>
        <v/>
      </c>
      <c r="O19" s="981" t="str"/>
      <c r="P19" s="1002" t="inlineStr">
        <is>
          <t>AI Act Art. 5(1a)(a)(ii)</t>
        </is>
      </c>
    </row>
    <row r="20" ht="48" customHeight="1">
      <c r="A20" s="964" t="inlineStr">
        <is>
          <t>T-BA-05</t>
        </is>
      </c>
      <c r="B20" s="965" t="inlineStr">
        <is>
          <t>Art. 5(1a)(a)(ii)</t>
        </is>
      </c>
      <c r="C20" s="965" t="inlineStr">
        <is>
          <t>Safeguard</t>
        </is>
      </c>
      <c r="D20" s="965" t="inlineStr">
        <is>
          <t>Are reasonable and adequate technical safety measures and other safeguards in place to reliably prevent covered generation/manipulation, account for reasonably foreseeable misuse, and correct observed/reported misuse?</t>
        </is>
      </c>
      <c r="E20" s="986">
        <f>IF('01_SYSTEM_PROFILE'!$G$9="Needs assessment","Needs assessment",IF(LEFT('01_SYSTEM_PROFILE'!$G$9,13)="Not indicated","Not applicable","Applicable"))</f>
        <v/>
      </c>
      <c r="F20" s="981" t="inlineStr">
        <is>
          <t>Unsure</t>
        </is>
      </c>
      <c r="G20" s="981" t="str"/>
      <c r="H20" s="965" t="inlineStr">
        <is>
          <t>Provider-side foreseeable capability is not treated in isolation from the statutory safeguards.</t>
        </is>
      </c>
      <c r="I20" s="986">
        <f>IF(E20="Not applicable","N/A",IF(OR(F20="",F20="Unsure"),"Open",IF(F20="Not applicable","N/A",IF(C20="Prohibition element",IF(F20="Yes","Trigger present","Trigger absent"),IF(F20="Yes","Condition met","Condition not met")))))</f>
        <v/>
      </c>
      <c r="J20" s="981" t="inlineStr">
        <is>
          <t>Not reviewed</t>
        </is>
      </c>
      <c r="K20" s="981" t="str"/>
      <c r="L20" s="981" t="str"/>
      <c r="M20" s="1358" t="str"/>
      <c r="N20" s="986">
        <f>IF(A20="","",IF(E20="Not applicable","N/A",IF((COUNTIFS('06_EVIDENCE_REGISTER'!$B$6:$B$200,A20,'06_EVIDENCE_REGISTER'!$L$6:$L$200,"Current")-COUNTIFS('06_EVIDENCE_REGISTER'!$B$6:$B$200,A20,'06_EVIDENCE_REGISTER'!$L$6:$L$200,"Current",'06_EVIDENCE_REGISTER'!$J$6:$J$200,"&lt;"&amp;TODAY(),'06_EVIDENCE_REGISTER'!$J$6:$J$200,"&lt;&gt;"))&gt;0,"Current","Missing / stale")))</f>
        <v/>
      </c>
      <c r="O20" s="981" t="str"/>
      <c r="P20" s="966" t="inlineStr">
        <is>
          <t>AI Act Art. 5(1a)(a)(ii)</t>
        </is>
      </c>
    </row>
    <row r="21" ht="48" customHeight="1">
      <c r="A21" s="1000" t="inlineStr">
        <is>
          <t>T-BA-06</t>
        </is>
      </c>
      <c r="B21" s="1001" t="inlineStr">
        <is>
          <t>Art. 5(1a)(b)</t>
        </is>
      </c>
      <c r="C21" s="1001" t="inlineStr">
        <is>
          <t>Prohibition element</t>
        </is>
      </c>
      <c r="D21" s="1001" t="inlineStr">
        <is>
          <t>Does the deployer use the system for the purpose of generating/manipulating the covered material?</t>
        </is>
      </c>
      <c r="E21" s="986">
        <f>IF('01_SYSTEM_PROFILE'!$G$9="Needs assessment","Needs assessment",IF(LEFT('01_SYSTEM_PROFILE'!$G$9,13)="Not indicated","Not applicable","Applicable"))</f>
        <v/>
      </c>
      <c r="F21" s="981" t="inlineStr">
        <is>
          <t>Unsure</t>
        </is>
      </c>
      <c r="G21" s="981" t="str"/>
      <c r="H21" s="1001" t="inlineStr">
        <is>
          <t>For deployer use, the amendment ties the prohibition to use for the covered purpose.</t>
        </is>
      </c>
      <c r="I21" s="986">
        <f>IF(E21="Not applicable","N/A",IF(OR(F21="",F21="Unsure"),"Open",IF(F21="Not applicable","N/A",IF(C21="Prohibition element",IF(F21="Yes","Trigger present","Trigger absent"),IF(F21="Yes","Condition met","Condition not met")))))</f>
        <v/>
      </c>
      <c r="J21" s="981" t="inlineStr">
        <is>
          <t>Not reviewed</t>
        </is>
      </c>
      <c r="K21" s="981" t="str"/>
      <c r="L21" s="981" t="str"/>
      <c r="M21" s="1358" t="str"/>
      <c r="N21" s="986">
        <f>IF(A21="","",IF(E21="Not applicable","N/A",IF((COUNTIFS('06_EVIDENCE_REGISTER'!$B$6:$B$200,A21,'06_EVIDENCE_REGISTER'!$L$6:$L$200,"Current")-COUNTIFS('06_EVIDENCE_REGISTER'!$B$6:$B$200,A21,'06_EVIDENCE_REGISTER'!$L$6:$L$200,"Current",'06_EVIDENCE_REGISTER'!$J$6:$J$200,"&lt;"&amp;TODAY(),'06_EVIDENCE_REGISTER'!$J$6:$J$200,"&lt;&gt;"))&gt;0,"Current","Missing / stale")))</f>
        <v/>
      </c>
      <c r="O21" s="981" t="str"/>
      <c r="P21" s="1002" t="inlineStr">
        <is>
          <t>AI Act Art. 5(1a)(b)</t>
        </is>
      </c>
    </row>
    <row r="22" ht="48" customHeight="1">
      <c r="A22" s="964" t="inlineStr">
        <is>
          <t>T-BA-07</t>
        </is>
      </c>
      <c r="B22" s="965" t="inlineStr">
        <is>
          <t>Art. 5(1b)</t>
        </is>
      </c>
      <c r="C22" s="965" t="inlineStr">
        <is>
          <t>Qualification / exception</t>
        </is>
      </c>
      <c r="D22" s="965" t="inlineStr">
        <is>
          <t>Is the manipulation limited so that it does not increase exposure of depicted intimate parts or alter the nature of depicted sexually explicit activities?</t>
        </is>
      </c>
      <c r="E22" s="986">
        <f>IF('01_SYSTEM_PROFILE'!$G$9="Needs assessment","Needs assessment",IF(LEFT('01_SYSTEM_PROFILE'!$G$9,13)="Not indicated","Not applicable","Applicable"))</f>
        <v/>
      </c>
      <c r="F22" s="981" t="inlineStr">
        <is>
          <t>Unsure</t>
        </is>
      </c>
      <c r="G22" s="981" t="str"/>
      <c r="H22" s="965" t="inlineStr">
        <is>
          <t>This is the specific Article 5(1b) qualification and requires factual proof.</t>
        </is>
      </c>
      <c r="I22" s="986">
        <f>IF(E22="Not applicable","N/A",IF(OR(F22="",F22="Unsure"),"Open",IF(F22="Not applicable","N/A",IF(C22="Prohibition element",IF(F22="Yes","Trigger present","Trigger absent"),IF(F22="Yes","Condition met","Condition not met")))))</f>
        <v/>
      </c>
      <c r="J22" s="981" t="inlineStr">
        <is>
          <t>Not reviewed</t>
        </is>
      </c>
      <c r="K22" s="981" t="str"/>
      <c r="L22" s="981" t="str"/>
      <c r="M22" s="1358" t="str"/>
      <c r="N22" s="986">
        <f>IF(A22="","",IF(E22="Not applicable","N/A",IF((COUNTIFS('06_EVIDENCE_REGISTER'!$B$6:$B$200,A22,'06_EVIDENCE_REGISTER'!$L$6:$L$200,"Current")-COUNTIFS('06_EVIDENCE_REGISTER'!$B$6:$B$200,A22,'06_EVIDENCE_REGISTER'!$L$6:$L$200,"Current",'06_EVIDENCE_REGISTER'!$J$6:$J$200,"&lt;"&amp;TODAY(),'06_EVIDENCE_REGISTER'!$J$6:$J$200,"&lt;&gt;"))&gt;0,"Current","Missing / stale")))</f>
        <v/>
      </c>
      <c r="O22" s="981" t="str"/>
      <c r="P22" s="966" t="inlineStr">
        <is>
          <t>AI Act Art. 5(1b)</t>
        </is>
      </c>
    </row>
    <row r="23" ht="48" customHeight="1">
      <c r="A23" s="1000" t="inlineStr">
        <is>
          <t>T-BB-01</t>
        </is>
      </c>
      <c r="B23" s="1001" t="inlineStr">
        <is>
          <t>Art. 5(1)(bb)</t>
        </is>
      </c>
      <c r="C23" s="1001" t="inlineStr">
        <is>
          <t>Prohibition element</t>
        </is>
      </c>
      <c r="D23" s="1001" t="inlineStr">
        <is>
          <t>Does the system generate/manipulate material or performance within Directive 2011/93/EU Article 2(c) or 2(e)?</t>
        </is>
      </c>
      <c r="E23" s="986">
        <f>IF('01_SYSTEM_PROFILE'!$G$10="Needs assessment","Needs assessment",IF(LEFT('01_SYSTEM_PROFILE'!$G$10,13)="Not indicated","Not applicable","Applicable"))</f>
        <v/>
      </c>
      <c r="F23" s="981" t="inlineStr">
        <is>
          <t>Unsure</t>
        </is>
      </c>
      <c r="G23" s="981" t="str"/>
      <c r="H23" s="1001" t="inlineStr">
        <is>
          <t>Use the incorporated Directive definitions; do not substitute a generic 'unsafe content' category.</t>
        </is>
      </c>
      <c r="I23" s="986">
        <f>IF(E23="Not applicable","N/A",IF(OR(F23="",F23="Unsure"),"Open",IF(F23="Not applicable","N/A",IF(C23="Prohibition element",IF(F23="Yes","Trigger present","Trigger absent"),IF(F23="Yes","Condition met","Condition not met")))))</f>
        <v/>
      </c>
      <c r="J23" s="981" t="inlineStr">
        <is>
          <t>Not reviewed</t>
        </is>
      </c>
      <c r="K23" s="981" t="str"/>
      <c r="L23" s="981" t="str"/>
      <c r="M23" s="1358" t="str"/>
      <c r="N23" s="986">
        <f>IF(A23="","",IF(E23="Not applicable","N/A",IF((COUNTIFS('06_EVIDENCE_REGISTER'!$B$6:$B$200,A23,'06_EVIDENCE_REGISTER'!$L$6:$L$200,"Current")-COUNTIFS('06_EVIDENCE_REGISTER'!$B$6:$B$200,A23,'06_EVIDENCE_REGISTER'!$L$6:$L$200,"Current",'06_EVIDENCE_REGISTER'!$J$6:$J$200,"&lt;"&amp;TODAY(),'06_EVIDENCE_REGISTER'!$J$6:$J$200,"&lt;&gt;"))&gt;0,"Current","Missing / stale")))</f>
        <v/>
      </c>
      <c r="O23" s="981" t="str"/>
      <c r="P23" s="1002" t="inlineStr">
        <is>
          <t>AI Act Art. 5(1)(bb); Directive 2011/93/EU Art. 2(c),(e)</t>
        </is>
      </c>
    </row>
    <row r="24" ht="48" customHeight="1">
      <c r="A24" s="964" t="inlineStr">
        <is>
          <t>T-BB-02</t>
        </is>
      </c>
      <c r="B24" s="965" t="inlineStr">
        <is>
          <t>Art. 5(1)(bb)</t>
        </is>
      </c>
      <c r="C24" s="965" t="inlineStr">
        <is>
          <t>Qualification / exception</t>
        </is>
      </c>
      <c r="D24" s="965" t="inlineStr">
        <is>
          <t>Is a 'without right' defence under applicable national law being claimed and substantiated?</t>
        </is>
      </c>
      <c r="E24" s="986">
        <f>IF('01_SYSTEM_PROFILE'!$G$10="Needs assessment","Needs assessment",IF(LEFT('01_SYSTEM_PROFILE'!$G$10,13)="Not indicated","Not applicable","Applicable"))</f>
        <v/>
      </c>
      <c r="F24" s="981" t="inlineStr">
        <is>
          <t>Unsure</t>
        </is>
      </c>
      <c r="G24" s="981" t="str"/>
      <c r="H24" s="965" t="inlineStr">
        <is>
          <t>This defence is expressly national-law dependent and should not be auto-resolved by the workbook.</t>
        </is>
      </c>
      <c r="I24" s="986">
        <f>IF(E24="Not applicable","N/A",IF(OR(F24="",F24="Unsure"),"Open",IF(F24="Not applicable","N/A",IF(C24="Prohibition element",IF(F24="Yes","Trigger present","Trigger absent"),IF(F24="Yes","Condition met","Condition not met")))))</f>
        <v/>
      </c>
      <c r="J24" s="981" t="inlineStr">
        <is>
          <t>Not reviewed</t>
        </is>
      </c>
      <c r="K24" s="981" t="str"/>
      <c r="L24" s="981" t="str"/>
      <c r="M24" s="1358" t="str"/>
      <c r="N24" s="986">
        <f>IF(A24="","",IF(E24="Not applicable","N/A",IF((COUNTIFS('06_EVIDENCE_REGISTER'!$B$6:$B$200,A24,'06_EVIDENCE_REGISTER'!$L$6:$L$200,"Current")-COUNTIFS('06_EVIDENCE_REGISTER'!$B$6:$B$200,A24,'06_EVIDENCE_REGISTER'!$L$6:$L$200,"Current",'06_EVIDENCE_REGISTER'!$J$6:$J$200,"&lt;"&amp;TODAY(),'06_EVIDENCE_REGISTER'!$J$6:$J$200,"&lt;&gt;"))&gt;0,"Current","Missing / stale")))</f>
        <v/>
      </c>
      <c r="O24" s="981" t="str"/>
      <c r="P24" s="966" t="inlineStr">
        <is>
          <t>AI Act Art. 5(1)(bb)</t>
        </is>
      </c>
    </row>
    <row r="25" ht="48" customHeight="1">
      <c r="A25" s="1000" t="inlineStr">
        <is>
          <t>T-BB-03</t>
        </is>
      </c>
      <c r="B25" s="1001" t="inlineStr">
        <is>
          <t>Art. 5(1a)(a)(i)</t>
        </is>
      </c>
      <c r="C25" s="1001" t="inlineStr">
        <is>
          <t>Prohibition element</t>
        </is>
      </c>
      <c r="D25" s="1001" t="inlineStr">
        <is>
          <t>For placing on the market / putting into service, is the covered generation/manipulation an intended purpose?</t>
        </is>
      </c>
      <c r="E25" s="986">
        <f>IF('01_SYSTEM_PROFILE'!$G$10="Needs assessment","Needs assessment",IF(LEFT('01_SYSTEM_PROFILE'!$G$10,13)="Not indicated","Not applicable","Applicable"))</f>
        <v/>
      </c>
      <c r="F25" s="981" t="inlineStr">
        <is>
          <t>Unsure</t>
        </is>
      </c>
      <c r="G25" s="981" t="str"/>
      <c r="H25" s="1001" t="inlineStr">
        <is>
          <t>Provider-side intended purpose is one statutory trigger.</t>
        </is>
      </c>
      <c r="I25" s="986">
        <f>IF(E25="Not applicable","N/A",IF(OR(F25="",F25="Unsure"),"Open",IF(F25="Not applicable","N/A",IF(C25="Prohibition element",IF(F25="Yes","Trigger present","Trigger absent"),IF(F25="Yes","Condition met","Condition not met")))))</f>
        <v/>
      </c>
      <c r="J25" s="981" t="inlineStr">
        <is>
          <t>Not reviewed</t>
        </is>
      </c>
      <c r="K25" s="981" t="str"/>
      <c r="L25" s="981" t="str"/>
      <c r="M25" s="1358" t="str"/>
      <c r="N25" s="986">
        <f>IF(A25="","",IF(E25="Not applicable","N/A",IF((COUNTIFS('06_EVIDENCE_REGISTER'!$B$6:$B$200,A25,'06_EVIDENCE_REGISTER'!$L$6:$L$200,"Current")-COUNTIFS('06_EVIDENCE_REGISTER'!$B$6:$B$200,A25,'06_EVIDENCE_REGISTER'!$L$6:$L$200,"Current",'06_EVIDENCE_REGISTER'!$J$6:$J$200,"&lt;"&amp;TODAY(),'06_EVIDENCE_REGISTER'!$J$6:$J$200,"&lt;&gt;"))&gt;0,"Current","Missing / stale")))</f>
        <v/>
      </c>
      <c r="O25" s="981" t="str"/>
      <c r="P25" s="1002" t="inlineStr">
        <is>
          <t>AI Act Art. 5(1a)(a)(i)</t>
        </is>
      </c>
    </row>
    <row r="26" ht="48" customHeight="1">
      <c r="A26" s="964" t="inlineStr">
        <is>
          <t>T-BB-04</t>
        </is>
      </c>
      <c r="B26" s="965" t="inlineStr">
        <is>
          <t>Art. 5(1a)(a)(ii)</t>
        </is>
      </c>
      <c r="C26" s="965" t="inlineStr">
        <is>
          <t>Prohibition element</t>
        </is>
      </c>
      <c r="D26" s="965" t="inlineStr">
        <is>
          <t>If not intended purpose, is the covered outcome reasonably foreseeable and reproducible without significant technical modification?</t>
        </is>
      </c>
      <c r="E26" s="986">
        <f>IF('01_SYSTEM_PROFILE'!$G$10="Needs assessment","Needs assessment",IF(LEFT('01_SYSTEM_PROFILE'!$G$10,13)="Not indicated","Not applicable","Applicable"))</f>
        <v/>
      </c>
      <c r="F26" s="981" t="inlineStr">
        <is>
          <t>Unsure</t>
        </is>
      </c>
      <c r="G26" s="981" t="str"/>
      <c r="H26" s="965" t="inlineStr">
        <is>
          <t>Assess alongside the safeguard condition.</t>
        </is>
      </c>
      <c r="I26" s="986">
        <f>IF(E26="Not applicable","N/A",IF(OR(F26="",F26="Unsure"),"Open",IF(F26="Not applicable","N/A",IF(C26="Prohibition element",IF(F26="Yes","Trigger present","Trigger absent"),IF(F26="Yes","Condition met","Condition not met")))))</f>
        <v/>
      </c>
      <c r="J26" s="981" t="inlineStr">
        <is>
          <t>Not reviewed</t>
        </is>
      </c>
      <c r="K26" s="981" t="str"/>
      <c r="L26" s="981" t="str"/>
      <c r="M26" s="1358" t="str"/>
      <c r="N26" s="986">
        <f>IF(A26="","",IF(E26="Not applicable","N/A",IF((COUNTIFS('06_EVIDENCE_REGISTER'!$B$6:$B$200,A26,'06_EVIDENCE_REGISTER'!$L$6:$L$200,"Current")-COUNTIFS('06_EVIDENCE_REGISTER'!$B$6:$B$200,A26,'06_EVIDENCE_REGISTER'!$L$6:$L$200,"Current",'06_EVIDENCE_REGISTER'!$J$6:$J$200,"&lt;"&amp;TODAY(),'06_EVIDENCE_REGISTER'!$J$6:$J$200,"&lt;&gt;"))&gt;0,"Current","Missing / stale")))</f>
        <v/>
      </c>
      <c r="O26" s="981" t="str"/>
      <c r="P26" s="966" t="inlineStr">
        <is>
          <t>AI Act Art. 5(1a)(a)(ii)</t>
        </is>
      </c>
    </row>
    <row r="27" ht="48" customHeight="1">
      <c r="A27" s="1000" t="inlineStr">
        <is>
          <t>T-BB-05</t>
        </is>
      </c>
      <c r="B27" s="1001" t="inlineStr">
        <is>
          <t>Art. 5(1a)(a)(ii)</t>
        </is>
      </c>
      <c r="C27" s="1001" t="inlineStr">
        <is>
          <t>Safeguard</t>
        </is>
      </c>
      <c r="D27" s="1001" t="inlineStr">
        <is>
          <t>Are reasonable and adequate technical safety measures and other safeguards in place to reliably prevent the covered outcome and correct observed/reported misuse?</t>
        </is>
      </c>
      <c r="E27" s="986">
        <f>IF('01_SYSTEM_PROFILE'!$G$10="Needs assessment","Needs assessment",IF(LEFT('01_SYSTEM_PROFILE'!$G$10,13)="Not indicated","Not applicable","Applicable"))</f>
        <v/>
      </c>
      <c r="F27" s="981" t="inlineStr">
        <is>
          <t>Unsure</t>
        </is>
      </c>
      <c r="G27" s="981" t="str"/>
      <c r="H27" s="1001" t="inlineStr">
        <is>
          <t>Provider safeguards are part of the 2026 amendment's test.</t>
        </is>
      </c>
      <c r="I27" s="986">
        <f>IF(E27="Not applicable","N/A",IF(OR(F27="",F27="Unsure"),"Open",IF(F27="Not applicable","N/A",IF(C27="Prohibition element",IF(F27="Yes","Trigger present","Trigger absent"),IF(F27="Yes","Condition met","Condition not met")))))</f>
        <v/>
      </c>
      <c r="J27" s="981" t="inlineStr">
        <is>
          <t>Not reviewed</t>
        </is>
      </c>
      <c r="K27" s="981" t="str"/>
      <c r="L27" s="981" t="str"/>
      <c r="M27" s="1358" t="str"/>
      <c r="N27" s="986">
        <f>IF(A27="","",IF(E27="Not applicable","N/A",IF((COUNTIFS('06_EVIDENCE_REGISTER'!$B$6:$B$200,A27,'06_EVIDENCE_REGISTER'!$L$6:$L$200,"Current")-COUNTIFS('06_EVIDENCE_REGISTER'!$B$6:$B$200,A27,'06_EVIDENCE_REGISTER'!$L$6:$L$200,"Current",'06_EVIDENCE_REGISTER'!$J$6:$J$200,"&lt;"&amp;TODAY(),'06_EVIDENCE_REGISTER'!$J$6:$J$200,"&lt;&gt;"))&gt;0,"Current","Missing / stale")))</f>
        <v/>
      </c>
      <c r="O27" s="981" t="str"/>
      <c r="P27" s="1002" t="inlineStr">
        <is>
          <t>AI Act Art. 5(1a)(a)(ii)</t>
        </is>
      </c>
    </row>
    <row r="28" ht="48" customHeight="1">
      <c r="A28" s="964" t="inlineStr">
        <is>
          <t>T-BB-06</t>
        </is>
      </c>
      <c r="B28" s="965" t="inlineStr">
        <is>
          <t>Art. 5(1a)(b)</t>
        </is>
      </c>
      <c r="C28" s="965" t="inlineStr">
        <is>
          <t>Prohibition element</t>
        </is>
      </c>
      <c r="D28" s="965" t="inlineStr">
        <is>
          <t>Does the deployer use the system for the purpose of generating/manipulating the covered material/performance?</t>
        </is>
      </c>
      <c r="E28" s="986">
        <f>IF('01_SYSTEM_PROFILE'!$G$10="Needs assessment","Needs assessment",IF(LEFT('01_SYSTEM_PROFILE'!$G$10,13)="Not indicated","Not applicable","Applicable"))</f>
        <v/>
      </c>
      <c r="F28" s="981" t="inlineStr">
        <is>
          <t>Unsure</t>
        </is>
      </c>
      <c r="G28" s="981" t="str"/>
      <c r="H28" s="965" t="inlineStr">
        <is>
          <t>Use must be assessed at the actual deployer-use level.</t>
        </is>
      </c>
      <c r="I28" s="986">
        <f>IF(E28="Not applicable","N/A",IF(OR(F28="",F28="Unsure"),"Open",IF(F28="Not applicable","N/A",IF(C28="Prohibition element",IF(F28="Yes","Trigger present","Trigger absent"),IF(F28="Yes","Condition met","Condition not met")))))</f>
        <v/>
      </c>
      <c r="J28" s="981" t="inlineStr">
        <is>
          <t>Not reviewed</t>
        </is>
      </c>
      <c r="K28" s="981" t="str"/>
      <c r="L28" s="981" t="str"/>
      <c r="M28" s="1358" t="str"/>
      <c r="N28" s="986">
        <f>IF(A28="","",IF(E28="Not applicable","N/A",IF((COUNTIFS('06_EVIDENCE_REGISTER'!$B$6:$B$200,A28,'06_EVIDENCE_REGISTER'!$L$6:$L$200,"Current")-COUNTIFS('06_EVIDENCE_REGISTER'!$B$6:$B$200,A28,'06_EVIDENCE_REGISTER'!$L$6:$L$200,"Current",'06_EVIDENCE_REGISTER'!$J$6:$J$200,"&lt;"&amp;TODAY(),'06_EVIDENCE_REGISTER'!$J$6:$J$200,"&lt;&gt;"))&gt;0,"Current","Missing / stale")))</f>
        <v/>
      </c>
      <c r="O28" s="981" t="str"/>
      <c r="P28" s="966" t="inlineStr">
        <is>
          <t>AI Act Art. 5(1a)(b)</t>
        </is>
      </c>
    </row>
    <row r="29" ht="48" customHeight="1">
      <c r="A29" s="1000" t="inlineStr">
        <is>
          <t>T-C-01</t>
        </is>
      </c>
      <c r="B29" s="1001" t="inlineStr">
        <is>
          <t>Art. 5(1)(c)</t>
        </is>
      </c>
      <c r="C29" s="1001" t="inlineStr">
        <is>
          <t>Prohibition element</t>
        </is>
      </c>
      <c r="D29" s="1001" t="inlineStr">
        <is>
          <t>Does the system evaluate/classify natural persons or groups over a certain period based on social behaviour or known/inferred/predicted personal or personality characteristics?</t>
        </is>
      </c>
      <c r="E29" s="986">
        <f>IF('01_SYSTEM_PROFILE'!$G$11="Needs assessment","Needs assessment",IF(LEFT('01_SYSTEM_PROFILE'!$G$11,13)="Not indicated","Not applicable","Applicable"))</f>
        <v/>
      </c>
      <c r="F29" s="981" t="inlineStr">
        <is>
          <t>Unsure</t>
        </is>
      </c>
      <c r="G29" s="981" t="str"/>
      <c r="H29" s="1001" t="inlineStr">
        <is>
          <t>Identify the scoring basis and time horizon.</t>
        </is>
      </c>
      <c r="I29" s="986">
        <f>IF(E29="Not applicable","N/A",IF(OR(F29="",F29="Unsure"),"Open",IF(F29="Not applicable","N/A",IF(C29="Prohibition element",IF(F29="Yes","Trigger present","Trigger absent"),IF(F29="Yes","Condition met","Condition not met")))))</f>
        <v/>
      </c>
      <c r="J29" s="981" t="inlineStr">
        <is>
          <t>Not reviewed</t>
        </is>
      </c>
      <c r="K29" s="981" t="str"/>
      <c r="L29" s="981" t="str"/>
      <c r="M29" s="1358" t="str"/>
      <c r="N29" s="986">
        <f>IF(A29="","",IF(E29="Not applicable","N/A",IF((COUNTIFS('06_EVIDENCE_REGISTER'!$B$6:$B$200,A29,'06_EVIDENCE_REGISTER'!$L$6:$L$200,"Current")-COUNTIFS('06_EVIDENCE_REGISTER'!$B$6:$B$200,A29,'06_EVIDENCE_REGISTER'!$L$6:$L$200,"Current",'06_EVIDENCE_REGISTER'!$J$6:$J$200,"&lt;"&amp;TODAY(),'06_EVIDENCE_REGISTER'!$J$6:$J$200,"&lt;&gt;"))&gt;0,"Current","Missing / stale")))</f>
        <v/>
      </c>
      <c r="O29" s="981" t="str"/>
      <c r="P29" s="1002" t="inlineStr">
        <is>
          <t>AI Act Art. 5(1)(c)</t>
        </is>
      </c>
    </row>
    <row r="30" ht="48" customHeight="1">
      <c r="A30" s="964" t="inlineStr">
        <is>
          <t>T-C-02</t>
        </is>
      </c>
      <c r="B30" s="965" t="inlineStr">
        <is>
          <t>Art. 5(1)(c)</t>
        </is>
      </c>
      <c r="C30" s="965" t="inlineStr">
        <is>
          <t>Prohibition element</t>
        </is>
      </c>
      <c r="D30" s="965" t="inlineStr">
        <is>
          <t>Does that evaluation/classification lead to a social score or comparable generalised rating?</t>
        </is>
      </c>
      <c r="E30" s="986">
        <f>IF('01_SYSTEM_PROFILE'!$G$11="Needs assessment","Needs assessment",IF(LEFT('01_SYSTEM_PROFILE'!$G$11,13)="Not indicated","Not applicable","Applicable"))</f>
        <v/>
      </c>
      <c r="F30" s="981" t="inlineStr">
        <is>
          <t>Unsure</t>
        </is>
      </c>
      <c r="G30" s="981" t="str"/>
      <c r="H30" s="965" t="inlineStr">
        <is>
          <t>The score/rating function should be evidenced, not inferred from a generic risk score label.</t>
        </is>
      </c>
      <c r="I30" s="986">
        <f>IF(E30="Not applicable","N/A",IF(OR(F30="",F30="Unsure"),"Open",IF(F30="Not applicable","N/A",IF(C30="Prohibition element",IF(F30="Yes","Trigger present","Trigger absent"),IF(F30="Yes","Condition met","Condition not met")))))</f>
        <v/>
      </c>
      <c r="J30" s="981" t="inlineStr">
        <is>
          <t>Not reviewed</t>
        </is>
      </c>
      <c r="K30" s="981" t="str"/>
      <c r="L30" s="981" t="str"/>
      <c r="M30" s="1358" t="str"/>
      <c r="N30" s="986">
        <f>IF(A30="","",IF(E30="Not applicable","N/A",IF((COUNTIFS('06_EVIDENCE_REGISTER'!$B$6:$B$200,A30,'06_EVIDENCE_REGISTER'!$L$6:$L$200,"Current")-COUNTIFS('06_EVIDENCE_REGISTER'!$B$6:$B$200,A30,'06_EVIDENCE_REGISTER'!$L$6:$L$200,"Current",'06_EVIDENCE_REGISTER'!$J$6:$J$200,"&lt;"&amp;TODAY(),'06_EVIDENCE_REGISTER'!$J$6:$J$200,"&lt;&gt;"))&gt;0,"Current","Missing / stale")))</f>
        <v/>
      </c>
      <c r="O30" s="981" t="str"/>
      <c r="P30" s="966" t="inlineStr">
        <is>
          <t>AI Act Art. 5(1)(c)</t>
        </is>
      </c>
    </row>
    <row r="31" ht="48" customHeight="1">
      <c r="A31" s="1000" t="inlineStr">
        <is>
          <t>T-C-03</t>
        </is>
      </c>
      <c r="B31" s="1001" t="inlineStr">
        <is>
          <t>Art. 5(1)(c)(i)</t>
        </is>
      </c>
      <c r="C31" s="1001" t="inlineStr">
        <is>
          <t>Prohibition element</t>
        </is>
      </c>
      <c r="D31" s="1001" t="inlineStr">
        <is>
          <t>Does the score lead to detrimental/unfavourable treatment in contexts unrelated to the context in which data were generated/collected?</t>
        </is>
      </c>
      <c r="E31" s="986">
        <f>IF('01_SYSTEM_PROFILE'!$G$11="Needs assessment","Needs assessment",IF(LEFT('01_SYSTEM_PROFILE'!$G$11,13)="Not indicated","Not applicable","Applicable"))</f>
        <v/>
      </c>
      <c r="F31" s="981" t="inlineStr">
        <is>
          <t>Unsure</t>
        </is>
      </c>
      <c r="G31" s="981" t="str"/>
      <c r="H31" s="1001" t="inlineStr">
        <is>
          <t>Cross-context detriment is one alternative prohibited consequence.</t>
        </is>
      </c>
      <c r="I31" s="986">
        <f>IF(E31="Not applicable","N/A",IF(OR(F31="",F31="Unsure"),"Open",IF(F31="Not applicable","N/A",IF(C31="Prohibition element",IF(F31="Yes","Trigger present","Trigger absent"),IF(F31="Yes","Condition met","Condition not met")))))</f>
        <v/>
      </c>
      <c r="J31" s="981" t="inlineStr">
        <is>
          <t>Not reviewed</t>
        </is>
      </c>
      <c r="K31" s="981" t="str"/>
      <c r="L31" s="981" t="str"/>
      <c r="M31" s="1358" t="str"/>
      <c r="N31" s="986">
        <f>IF(A31="","",IF(E31="Not applicable","N/A",IF((COUNTIFS('06_EVIDENCE_REGISTER'!$B$6:$B$200,A31,'06_EVIDENCE_REGISTER'!$L$6:$L$200,"Current")-COUNTIFS('06_EVIDENCE_REGISTER'!$B$6:$B$200,A31,'06_EVIDENCE_REGISTER'!$L$6:$L$200,"Current",'06_EVIDENCE_REGISTER'!$J$6:$J$200,"&lt;"&amp;TODAY(),'06_EVIDENCE_REGISTER'!$J$6:$J$200,"&lt;&gt;"))&gt;0,"Current","Missing / stale")))</f>
        <v/>
      </c>
      <c r="O31" s="981" t="str"/>
      <c r="P31" s="1002" t="inlineStr">
        <is>
          <t>AI Act Art. 5(1)(c)(i)</t>
        </is>
      </c>
    </row>
    <row r="32" ht="48" customHeight="1">
      <c r="A32" s="964" t="inlineStr">
        <is>
          <t>T-C-04</t>
        </is>
      </c>
      <c r="B32" s="965" t="inlineStr">
        <is>
          <t>Art. 5(1)(c)(ii)</t>
        </is>
      </c>
      <c r="C32" s="965" t="inlineStr">
        <is>
          <t>Prohibition element</t>
        </is>
      </c>
      <c r="D32" s="965" t="inlineStr">
        <is>
          <t>Does the score lead to detrimental/unfavourable treatment that is unjustified or disproportionate to the social behaviour or its gravity?</t>
        </is>
      </c>
      <c r="E32" s="986">
        <f>IF('01_SYSTEM_PROFILE'!$G$11="Needs assessment","Needs assessment",IF(LEFT('01_SYSTEM_PROFILE'!$G$11,13)="Not indicated","Not applicable","Applicable"))</f>
        <v/>
      </c>
      <c r="F32" s="981" t="inlineStr">
        <is>
          <t>Unsure</t>
        </is>
      </c>
      <c r="G32" s="981" t="str"/>
      <c r="H32" s="965" t="inlineStr">
        <is>
          <t>Unjustified/disproportionate detriment is the other alternative prohibited consequence.</t>
        </is>
      </c>
      <c r="I32" s="986">
        <f>IF(E32="Not applicable","N/A",IF(OR(F32="",F32="Unsure"),"Open",IF(F32="Not applicable","N/A",IF(C32="Prohibition element",IF(F32="Yes","Trigger present","Trigger absent"),IF(F32="Yes","Condition met","Condition not met")))))</f>
        <v/>
      </c>
      <c r="J32" s="981" t="inlineStr">
        <is>
          <t>Not reviewed</t>
        </is>
      </c>
      <c r="K32" s="981" t="str"/>
      <c r="L32" s="981" t="str"/>
      <c r="M32" s="1358" t="str"/>
      <c r="N32" s="986">
        <f>IF(A32="","",IF(E32="Not applicable","N/A",IF((COUNTIFS('06_EVIDENCE_REGISTER'!$B$6:$B$200,A32,'06_EVIDENCE_REGISTER'!$L$6:$L$200,"Current")-COUNTIFS('06_EVIDENCE_REGISTER'!$B$6:$B$200,A32,'06_EVIDENCE_REGISTER'!$L$6:$L$200,"Current",'06_EVIDENCE_REGISTER'!$J$6:$J$200,"&lt;"&amp;TODAY(),'06_EVIDENCE_REGISTER'!$J$6:$J$200,"&lt;&gt;"))&gt;0,"Current","Missing / stale")))</f>
        <v/>
      </c>
      <c r="O32" s="981" t="str"/>
      <c r="P32" s="966" t="inlineStr">
        <is>
          <t>AI Act Art. 5(1)(c)(ii)</t>
        </is>
      </c>
    </row>
    <row r="33" ht="48" customHeight="1">
      <c r="A33" s="1000" t="inlineStr">
        <is>
          <t>T-D-01</t>
        </is>
      </c>
      <c r="B33" s="1001" t="inlineStr">
        <is>
          <t>Art. 5(1)(d)</t>
        </is>
      </c>
      <c r="C33" s="1001" t="inlineStr">
        <is>
          <t>Prohibition element</t>
        </is>
      </c>
      <c r="D33" s="1001" t="inlineStr">
        <is>
          <t>Does the system assess or predict a natural person's risk of committing a criminal offence?</t>
        </is>
      </c>
      <c r="E33" s="986">
        <f>IF('01_SYSTEM_PROFILE'!$G$12="Needs assessment","Needs assessment",IF(LEFT('01_SYSTEM_PROFILE'!$G$12,13)="Not indicated","Not applicable","Applicable"))</f>
        <v/>
      </c>
      <c r="F33" s="981" t="inlineStr">
        <is>
          <t>Unsure</t>
        </is>
      </c>
      <c r="G33" s="981" t="str"/>
      <c r="H33" s="1001" t="inlineStr">
        <is>
          <t>This prohibition concerns individual criminal-offence risk assessment/prediction.</t>
        </is>
      </c>
      <c r="I33" s="986">
        <f>IF(E33="Not applicable","N/A",IF(OR(F33="",F33="Unsure"),"Open",IF(F33="Not applicable","N/A",IF(C33="Prohibition element",IF(F33="Yes","Trigger present","Trigger absent"),IF(F33="Yes","Condition met","Condition not met")))))</f>
        <v/>
      </c>
      <c r="J33" s="981" t="inlineStr">
        <is>
          <t>Not reviewed</t>
        </is>
      </c>
      <c r="K33" s="981" t="str"/>
      <c r="L33" s="981" t="str"/>
      <c r="M33" s="1358" t="str"/>
      <c r="N33" s="986">
        <f>IF(A33="","",IF(E33="Not applicable","N/A",IF((COUNTIFS('06_EVIDENCE_REGISTER'!$B$6:$B$200,A33,'06_EVIDENCE_REGISTER'!$L$6:$L$200,"Current")-COUNTIFS('06_EVIDENCE_REGISTER'!$B$6:$B$200,A33,'06_EVIDENCE_REGISTER'!$L$6:$L$200,"Current",'06_EVIDENCE_REGISTER'!$J$6:$J$200,"&lt;"&amp;TODAY(),'06_EVIDENCE_REGISTER'!$J$6:$J$200,"&lt;&gt;"))&gt;0,"Current","Missing / stale")))</f>
        <v/>
      </c>
      <c r="O33" s="981" t="str"/>
      <c r="P33" s="1002" t="inlineStr">
        <is>
          <t>AI Act Art. 5(1)(d)</t>
        </is>
      </c>
    </row>
    <row r="34" ht="48" customHeight="1">
      <c r="A34" s="964" t="inlineStr">
        <is>
          <t>T-D-02</t>
        </is>
      </c>
      <c r="B34" s="965" t="inlineStr">
        <is>
          <t>Art. 5(1)(d)</t>
        </is>
      </c>
      <c r="C34" s="965" t="inlineStr">
        <is>
          <t>Prohibition element</t>
        </is>
      </c>
      <c r="D34" s="965" t="inlineStr">
        <is>
          <t>Is the assessment based solely on profiling or on assessing personality traits/characteristics?</t>
        </is>
      </c>
      <c r="E34" s="986">
        <f>IF('01_SYSTEM_PROFILE'!$G$12="Needs assessment","Needs assessment",IF(LEFT('01_SYSTEM_PROFILE'!$G$12,13)="Not indicated","Not applicable","Applicable"))</f>
        <v/>
      </c>
      <c r="F34" s="981" t="inlineStr">
        <is>
          <t>Unsure</t>
        </is>
      </c>
      <c r="G34" s="981" t="str"/>
      <c r="H34" s="965" t="inlineStr">
        <is>
          <t>'Solely' is a critical statutory element.</t>
        </is>
      </c>
      <c r="I34" s="986">
        <f>IF(E34="Not applicable","N/A",IF(OR(F34="",F34="Unsure"),"Open",IF(F34="Not applicable","N/A",IF(C34="Prohibition element",IF(F34="Yes","Trigger present","Trigger absent"),IF(F34="Yes","Condition met","Condition not met")))))</f>
        <v/>
      </c>
      <c r="J34" s="981" t="inlineStr">
        <is>
          <t>Not reviewed</t>
        </is>
      </c>
      <c r="K34" s="981" t="str"/>
      <c r="L34" s="981" t="str"/>
      <c r="M34" s="1358" t="str"/>
      <c r="N34" s="986">
        <f>IF(A34="","",IF(E34="Not applicable","N/A",IF((COUNTIFS('06_EVIDENCE_REGISTER'!$B$6:$B$200,A34,'06_EVIDENCE_REGISTER'!$L$6:$L$200,"Current")-COUNTIFS('06_EVIDENCE_REGISTER'!$B$6:$B$200,A34,'06_EVIDENCE_REGISTER'!$L$6:$L$200,"Current",'06_EVIDENCE_REGISTER'!$J$6:$J$200,"&lt;"&amp;TODAY(),'06_EVIDENCE_REGISTER'!$J$6:$J$200,"&lt;&gt;"))&gt;0,"Current","Missing / stale")))</f>
        <v/>
      </c>
      <c r="O34" s="981" t="str"/>
      <c r="P34" s="966" t="inlineStr">
        <is>
          <t>AI Act Art. 5(1)(d)</t>
        </is>
      </c>
    </row>
    <row r="35" ht="48" customHeight="1">
      <c r="A35" s="1000" t="inlineStr">
        <is>
          <t>T-D-03</t>
        </is>
      </c>
      <c r="B35" s="1001" t="inlineStr">
        <is>
          <t>Art. 5(1)(d) second sentence</t>
        </is>
      </c>
      <c r="C35" s="1001" t="inlineStr">
        <is>
          <t>Qualification / exception</t>
        </is>
      </c>
      <c r="D35" s="1001" t="inlineStr">
        <is>
          <t>Is the AI used only to support a human assessment already based on objective and verifiable facts directly linked to criminal activity?</t>
        </is>
      </c>
      <c r="E35" s="986">
        <f>IF('01_SYSTEM_PROFILE'!$G$12="Needs assessment","Needs assessment",IF(LEFT('01_SYSTEM_PROFILE'!$G$12,13)="Not indicated","Not applicable","Applicable"))</f>
        <v/>
      </c>
      <c r="F35" s="981" t="inlineStr">
        <is>
          <t>Unsure</t>
        </is>
      </c>
      <c r="G35" s="981" t="str"/>
      <c r="H35" s="1001" t="inlineStr">
        <is>
          <t>This support route must be proven with the pre-existing objective/verifiable factual basis.</t>
        </is>
      </c>
      <c r="I35" s="986">
        <f>IF(E35="Not applicable","N/A",IF(OR(F35="",F35="Unsure"),"Open",IF(F35="Not applicable","N/A",IF(C35="Prohibition element",IF(F35="Yes","Trigger present","Trigger absent"),IF(F35="Yes","Condition met","Condition not met")))))</f>
        <v/>
      </c>
      <c r="J35" s="981" t="inlineStr">
        <is>
          <t>Not reviewed</t>
        </is>
      </c>
      <c r="K35" s="981" t="str"/>
      <c r="L35" s="981" t="str"/>
      <c r="M35" s="1358" t="str"/>
      <c r="N35" s="986">
        <f>IF(A35="","",IF(E35="Not applicable","N/A",IF((COUNTIFS('06_EVIDENCE_REGISTER'!$B$6:$B$200,A35,'06_EVIDENCE_REGISTER'!$L$6:$L$200,"Current")-COUNTIFS('06_EVIDENCE_REGISTER'!$B$6:$B$200,A35,'06_EVIDENCE_REGISTER'!$L$6:$L$200,"Current",'06_EVIDENCE_REGISTER'!$J$6:$J$200,"&lt;"&amp;TODAY(),'06_EVIDENCE_REGISTER'!$J$6:$J$200,"&lt;&gt;"))&gt;0,"Current","Missing / stale")))</f>
        <v/>
      </c>
      <c r="O35" s="981" t="str"/>
      <c r="P35" s="1002" t="inlineStr">
        <is>
          <t>AI Act Art. 5(1)(d)</t>
        </is>
      </c>
    </row>
    <row r="36" ht="48" customHeight="1">
      <c r="A36" s="964" t="inlineStr">
        <is>
          <t>T-E-01</t>
        </is>
      </c>
      <c r="B36" s="965" t="inlineStr">
        <is>
          <t>Art. 5(1)(e)</t>
        </is>
      </c>
      <c r="C36" s="965" t="inlineStr">
        <is>
          <t>Prohibition element</t>
        </is>
      </c>
      <c r="D36" s="965" t="inlineStr">
        <is>
          <t>Does the system create or expand a facial-recognition database?</t>
        </is>
      </c>
      <c r="E36" s="986">
        <f>IF('01_SYSTEM_PROFILE'!$G$13="Needs assessment","Needs assessment",IF(LEFT('01_SYSTEM_PROFILE'!$G$13,13)="Not indicated","Not applicable","Applicable"))</f>
        <v/>
      </c>
      <c r="F36" s="981" t="inlineStr">
        <is>
          <t>Unsure</t>
        </is>
      </c>
      <c r="G36" s="981" t="str"/>
      <c r="H36" s="965" t="inlineStr">
        <is>
          <t>The practice focuses on creation/expansion of the database.</t>
        </is>
      </c>
      <c r="I36" s="986">
        <f>IF(E36="Not applicable","N/A",IF(OR(F36="",F36="Unsure"),"Open",IF(F36="Not applicable","N/A",IF(C36="Prohibition element",IF(F36="Yes","Trigger present","Trigger absent"),IF(F36="Yes","Condition met","Condition not met")))))</f>
        <v/>
      </c>
      <c r="J36" s="981" t="inlineStr">
        <is>
          <t>Not reviewed</t>
        </is>
      </c>
      <c r="K36" s="981" t="str"/>
      <c r="L36" s="981" t="str"/>
      <c r="M36" s="1358" t="str"/>
      <c r="N36" s="986">
        <f>IF(A36="","",IF(E36="Not applicable","N/A",IF((COUNTIFS('06_EVIDENCE_REGISTER'!$B$6:$B$200,A36,'06_EVIDENCE_REGISTER'!$L$6:$L$200,"Current")-COUNTIFS('06_EVIDENCE_REGISTER'!$B$6:$B$200,A36,'06_EVIDENCE_REGISTER'!$L$6:$L$200,"Current",'06_EVIDENCE_REGISTER'!$J$6:$J$200,"&lt;"&amp;TODAY(),'06_EVIDENCE_REGISTER'!$J$6:$J$200,"&lt;&gt;"))&gt;0,"Current","Missing / stale")))</f>
        <v/>
      </c>
      <c r="O36" s="981" t="str"/>
      <c r="P36" s="966" t="inlineStr">
        <is>
          <t>AI Act Art. 5(1)(e)</t>
        </is>
      </c>
    </row>
    <row r="37" ht="48" customHeight="1">
      <c r="A37" s="1000" t="inlineStr">
        <is>
          <t>T-E-02</t>
        </is>
      </c>
      <c r="B37" s="1001" t="inlineStr">
        <is>
          <t>Art. 5(1)(e)</t>
        </is>
      </c>
      <c r="C37" s="1001" t="inlineStr">
        <is>
          <t>Prohibition element</t>
        </is>
      </c>
      <c r="D37" s="1001" t="inlineStr">
        <is>
          <t>Are facial images acquired through untargeted scraping from the internet?</t>
        </is>
      </c>
      <c r="E37" s="986">
        <f>IF('01_SYSTEM_PROFILE'!$G$13="Needs assessment","Needs assessment",IF(LEFT('01_SYSTEM_PROFILE'!$G$13,13)="Not indicated","Not applicable","Applicable"))</f>
        <v/>
      </c>
      <c r="F37" s="981" t="inlineStr">
        <is>
          <t>Unsure</t>
        </is>
      </c>
      <c r="G37" s="981" t="str"/>
      <c r="H37" s="1001" t="inlineStr">
        <is>
          <t>Targeted/lawful acquisition is a different factual pattern; document provenance precisely.</t>
        </is>
      </c>
      <c r="I37" s="986">
        <f>IF(E37="Not applicable","N/A",IF(OR(F37="",F37="Unsure"),"Open",IF(F37="Not applicable","N/A",IF(C37="Prohibition element",IF(F37="Yes","Trigger present","Trigger absent"),IF(F37="Yes","Condition met","Condition not met")))))</f>
        <v/>
      </c>
      <c r="J37" s="981" t="inlineStr">
        <is>
          <t>Not reviewed</t>
        </is>
      </c>
      <c r="K37" s="981" t="str"/>
      <c r="L37" s="981" t="str"/>
      <c r="M37" s="1358" t="str"/>
      <c r="N37" s="986">
        <f>IF(A37="","",IF(E37="Not applicable","N/A",IF((COUNTIFS('06_EVIDENCE_REGISTER'!$B$6:$B$200,A37,'06_EVIDENCE_REGISTER'!$L$6:$L$200,"Current")-COUNTIFS('06_EVIDENCE_REGISTER'!$B$6:$B$200,A37,'06_EVIDENCE_REGISTER'!$L$6:$L$200,"Current",'06_EVIDENCE_REGISTER'!$J$6:$J$200,"&lt;"&amp;TODAY(),'06_EVIDENCE_REGISTER'!$J$6:$J$200,"&lt;&gt;"))&gt;0,"Current","Missing / stale")))</f>
        <v/>
      </c>
      <c r="O37" s="981" t="str"/>
      <c r="P37" s="1002" t="inlineStr">
        <is>
          <t>AI Act Art. 5(1)(e)</t>
        </is>
      </c>
    </row>
    <row r="38" ht="48" customHeight="1">
      <c r="A38" s="964" t="inlineStr">
        <is>
          <t>T-E-03</t>
        </is>
      </c>
      <c r="B38" s="965" t="inlineStr">
        <is>
          <t>Art. 5(1)(e)</t>
        </is>
      </c>
      <c r="C38" s="965" t="inlineStr">
        <is>
          <t>Prohibition element</t>
        </is>
      </c>
      <c r="D38" s="965" t="inlineStr">
        <is>
          <t>Are facial images acquired through untargeted scraping from CCTV footage?</t>
        </is>
      </c>
      <c r="E38" s="986">
        <f>IF('01_SYSTEM_PROFILE'!$G$13="Needs assessment","Needs assessment",IF(LEFT('01_SYSTEM_PROFILE'!$G$13,13)="Not indicated","Not applicable","Applicable"))</f>
        <v/>
      </c>
      <c r="F38" s="981" t="inlineStr">
        <is>
          <t>Unsure</t>
        </is>
      </c>
      <c r="G38" s="981" t="str"/>
      <c r="H38" s="965" t="inlineStr">
        <is>
          <t>CCTV is expressly included alongside internet scraping.</t>
        </is>
      </c>
      <c r="I38" s="986">
        <f>IF(E38="Not applicable","N/A",IF(OR(F38="",F38="Unsure"),"Open",IF(F38="Not applicable","N/A",IF(C38="Prohibition element",IF(F38="Yes","Trigger present","Trigger absent"),IF(F38="Yes","Condition met","Condition not met")))))</f>
        <v/>
      </c>
      <c r="J38" s="981" t="inlineStr">
        <is>
          <t>Not reviewed</t>
        </is>
      </c>
      <c r="K38" s="981" t="str"/>
      <c r="L38" s="981" t="str"/>
      <c r="M38" s="1358" t="str"/>
      <c r="N38" s="986">
        <f>IF(A38="","",IF(E38="Not applicable","N/A",IF((COUNTIFS('06_EVIDENCE_REGISTER'!$B$6:$B$200,A38,'06_EVIDENCE_REGISTER'!$L$6:$L$200,"Current")-COUNTIFS('06_EVIDENCE_REGISTER'!$B$6:$B$200,A38,'06_EVIDENCE_REGISTER'!$L$6:$L$200,"Current",'06_EVIDENCE_REGISTER'!$J$6:$J$200,"&lt;"&amp;TODAY(),'06_EVIDENCE_REGISTER'!$J$6:$J$200,"&lt;&gt;"))&gt;0,"Current","Missing / stale")))</f>
        <v/>
      </c>
      <c r="O38" s="981" t="str"/>
      <c r="P38" s="966" t="inlineStr">
        <is>
          <t>AI Act Art. 5(1)(e)</t>
        </is>
      </c>
    </row>
    <row r="39" ht="48" customHeight="1">
      <c r="A39" s="1000" t="inlineStr">
        <is>
          <t>T-F-01</t>
        </is>
      </c>
      <c r="B39" s="1001" t="inlineStr">
        <is>
          <t>Art. 5(1)(f)</t>
        </is>
      </c>
      <c r="C39" s="1001" t="inlineStr">
        <is>
          <t>Prohibition element</t>
        </is>
      </c>
      <c r="D39" s="1001" t="inlineStr">
        <is>
          <t>Does the system infer emotions of natural persons?</t>
        </is>
      </c>
      <c r="E39" s="986">
        <f>IF('01_SYSTEM_PROFILE'!$G$14="Needs assessment","Needs assessment",IF(LEFT('01_SYSTEM_PROFILE'!$G$14,13)="Not indicated","Not applicable","Applicable"))</f>
        <v/>
      </c>
      <c r="F39" s="981" t="inlineStr">
        <is>
          <t>Unsure</t>
        </is>
      </c>
      <c r="G39" s="981" t="str"/>
      <c r="H39" s="1001" t="inlineStr">
        <is>
          <t>Emotion inference must be distinguished from simple observation or other signals under the applicable definitions/guidance.</t>
        </is>
      </c>
      <c r="I39" s="986">
        <f>IF(E39="Not applicable","N/A",IF(OR(F39="",F39="Unsure"),"Open",IF(F39="Not applicable","N/A",IF(C39="Prohibition element",IF(F39="Yes","Trigger present","Trigger absent"),IF(F39="Yes","Condition met","Condition not met")))))</f>
        <v/>
      </c>
      <c r="J39" s="981" t="inlineStr">
        <is>
          <t>Not reviewed</t>
        </is>
      </c>
      <c r="K39" s="981" t="str"/>
      <c r="L39" s="981" t="str"/>
      <c r="M39" s="1358" t="str"/>
      <c r="N39" s="986">
        <f>IF(A39="","",IF(E39="Not applicable","N/A",IF((COUNTIFS('06_EVIDENCE_REGISTER'!$B$6:$B$200,A39,'06_EVIDENCE_REGISTER'!$L$6:$L$200,"Current")-COUNTIFS('06_EVIDENCE_REGISTER'!$B$6:$B$200,A39,'06_EVIDENCE_REGISTER'!$L$6:$L$200,"Current",'06_EVIDENCE_REGISTER'!$J$6:$J$200,"&lt;"&amp;TODAY(),'06_EVIDENCE_REGISTER'!$J$6:$J$200,"&lt;&gt;"))&gt;0,"Current","Missing / stale")))</f>
        <v/>
      </c>
      <c r="O39" s="981" t="str"/>
      <c r="P39" s="1002" t="inlineStr">
        <is>
          <t>AI Act Art. 5(1)(f)</t>
        </is>
      </c>
    </row>
    <row r="40" ht="48" customHeight="1">
      <c r="A40" s="964" t="inlineStr">
        <is>
          <t>T-F-02</t>
        </is>
      </c>
      <c r="B40" s="965" t="inlineStr">
        <is>
          <t>Art. 5(1)(f)</t>
        </is>
      </c>
      <c r="C40" s="965" t="inlineStr">
        <is>
          <t>Prohibition element</t>
        </is>
      </c>
      <c r="D40" s="965" t="inlineStr">
        <is>
          <t>Is the emotion inference used in the workplace?</t>
        </is>
      </c>
      <c r="E40" s="986">
        <f>IF('01_SYSTEM_PROFILE'!$G$14="Needs assessment","Needs assessment",IF(LEFT('01_SYSTEM_PROFILE'!$G$14,13)="Not indicated","Not applicable","Applicable"))</f>
        <v/>
      </c>
      <c r="F40" s="981" t="inlineStr">
        <is>
          <t>Unsure</t>
        </is>
      </c>
      <c r="G40" s="981" t="str"/>
      <c r="H40" s="965" t="inlineStr">
        <is>
          <t>Workplace use is one prohibited context, subject to the medical/safety route.</t>
        </is>
      </c>
      <c r="I40" s="986">
        <f>IF(E40="Not applicable","N/A",IF(OR(F40="",F40="Unsure"),"Open",IF(F40="Not applicable","N/A",IF(C40="Prohibition element",IF(F40="Yes","Trigger present","Trigger absent"),IF(F40="Yes","Condition met","Condition not met")))))</f>
        <v/>
      </c>
      <c r="J40" s="981" t="inlineStr">
        <is>
          <t>Not reviewed</t>
        </is>
      </c>
      <c r="K40" s="981" t="str"/>
      <c r="L40" s="981" t="str"/>
      <c r="M40" s="1358" t="str"/>
      <c r="N40" s="986">
        <f>IF(A40="","",IF(E40="Not applicable","N/A",IF((COUNTIFS('06_EVIDENCE_REGISTER'!$B$6:$B$200,A40,'06_EVIDENCE_REGISTER'!$L$6:$L$200,"Current")-COUNTIFS('06_EVIDENCE_REGISTER'!$B$6:$B$200,A40,'06_EVIDENCE_REGISTER'!$L$6:$L$200,"Current",'06_EVIDENCE_REGISTER'!$J$6:$J$200,"&lt;"&amp;TODAY(),'06_EVIDENCE_REGISTER'!$J$6:$J$200,"&lt;&gt;"))&gt;0,"Current","Missing / stale")))</f>
        <v/>
      </c>
      <c r="O40" s="981" t="str"/>
      <c r="P40" s="966" t="inlineStr">
        <is>
          <t>AI Act Art. 5(1)(f)</t>
        </is>
      </c>
    </row>
    <row r="41" ht="48" customHeight="1">
      <c r="A41" s="1000" t="inlineStr">
        <is>
          <t>T-F-03</t>
        </is>
      </c>
      <c r="B41" s="1001" t="inlineStr">
        <is>
          <t>Art. 5(1)(f)</t>
        </is>
      </c>
      <c r="C41" s="1001" t="inlineStr">
        <is>
          <t>Prohibition element</t>
        </is>
      </c>
      <c r="D41" s="1001" t="inlineStr">
        <is>
          <t>Is the emotion inference used in an education institution?</t>
        </is>
      </c>
      <c r="E41" s="986">
        <f>IF('01_SYSTEM_PROFILE'!$G$14="Needs assessment","Needs assessment",IF(LEFT('01_SYSTEM_PROFILE'!$G$14,13)="Not indicated","Not applicable","Applicable"))</f>
        <v/>
      </c>
      <c r="F41" s="981" t="inlineStr">
        <is>
          <t>Unsure</t>
        </is>
      </c>
      <c r="G41" s="981" t="str"/>
      <c r="H41" s="1001" t="inlineStr">
        <is>
          <t>Education-institution use is the second prohibited context, subject to the medical/safety route.</t>
        </is>
      </c>
      <c r="I41" s="986">
        <f>IF(E41="Not applicable","N/A",IF(OR(F41="",F41="Unsure"),"Open",IF(F41="Not applicable","N/A",IF(C41="Prohibition element",IF(F41="Yes","Trigger present","Trigger absent"),IF(F41="Yes","Condition met","Condition not met")))))</f>
        <v/>
      </c>
      <c r="J41" s="981" t="inlineStr">
        <is>
          <t>Not reviewed</t>
        </is>
      </c>
      <c r="K41" s="981" t="str"/>
      <c r="L41" s="981" t="str"/>
      <c r="M41" s="1358" t="str"/>
      <c r="N41" s="986">
        <f>IF(A41="","",IF(E41="Not applicable","N/A",IF((COUNTIFS('06_EVIDENCE_REGISTER'!$B$6:$B$200,A41,'06_EVIDENCE_REGISTER'!$L$6:$L$200,"Current")-COUNTIFS('06_EVIDENCE_REGISTER'!$B$6:$B$200,A41,'06_EVIDENCE_REGISTER'!$L$6:$L$200,"Current",'06_EVIDENCE_REGISTER'!$J$6:$J$200,"&lt;"&amp;TODAY(),'06_EVIDENCE_REGISTER'!$J$6:$J$200,"&lt;&gt;"))&gt;0,"Current","Missing / stale")))</f>
        <v/>
      </c>
      <c r="O41" s="981" t="str"/>
      <c r="P41" s="1002" t="inlineStr">
        <is>
          <t>AI Act Art. 5(1)(f)</t>
        </is>
      </c>
    </row>
    <row r="42" ht="48" customHeight="1">
      <c r="A42" s="964" t="inlineStr">
        <is>
          <t>T-F-04</t>
        </is>
      </c>
      <c r="B42" s="965" t="inlineStr">
        <is>
          <t>Art. 5(1)(f)</t>
        </is>
      </c>
      <c r="C42" s="965" t="inlineStr">
        <is>
          <t>Qualification / exception</t>
        </is>
      </c>
      <c r="D42" s="965" t="inlineStr">
        <is>
          <t>Is the use intended to be put in place or on the market for a medical reason?</t>
        </is>
      </c>
      <c r="E42" s="986">
        <f>IF('01_SYSTEM_PROFILE'!$G$14="Needs assessment","Needs assessment",IF(LEFT('01_SYSTEM_PROFILE'!$G$14,13)="Not indicated","Not applicable","Applicable"))</f>
        <v/>
      </c>
      <c r="F42" s="981" t="inlineStr">
        <is>
          <t>Unsure</t>
        </is>
      </c>
      <c r="G42" s="981" t="str"/>
      <c r="H42" s="965" t="inlineStr">
        <is>
          <t>The medical reason must be genuine, evidenced and tied to the relevant use.</t>
        </is>
      </c>
      <c r="I42" s="986">
        <f>IF(E42="Not applicable","N/A",IF(OR(F42="",F42="Unsure"),"Open",IF(F42="Not applicable","N/A",IF(C42="Prohibition element",IF(F42="Yes","Trigger present","Trigger absent"),IF(F42="Yes","Condition met","Condition not met")))))</f>
        <v/>
      </c>
      <c r="J42" s="981" t="inlineStr">
        <is>
          <t>Not reviewed</t>
        </is>
      </c>
      <c r="K42" s="981" t="str"/>
      <c r="L42" s="981" t="str"/>
      <c r="M42" s="1358" t="str"/>
      <c r="N42" s="986">
        <f>IF(A42="","",IF(E42="Not applicable","N/A",IF((COUNTIFS('06_EVIDENCE_REGISTER'!$B$6:$B$200,A42,'06_EVIDENCE_REGISTER'!$L$6:$L$200,"Current")-COUNTIFS('06_EVIDENCE_REGISTER'!$B$6:$B$200,A42,'06_EVIDENCE_REGISTER'!$L$6:$L$200,"Current",'06_EVIDENCE_REGISTER'!$J$6:$J$200,"&lt;"&amp;TODAY(),'06_EVIDENCE_REGISTER'!$J$6:$J$200,"&lt;&gt;"))&gt;0,"Current","Missing / stale")))</f>
        <v/>
      </c>
      <c r="O42" s="981" t="str"/>
      <c r="P42" s="966" t="inlineStr">
        <is>
          <t>AI Act Art. 5(1)(f)</t>
        </is>
      </c>
    </row>
    <row r="43" ht="48" customHeight="1">
      <c r="A43" s="1000" t="inlineStr">
        <is>
          <t>T-F-05</t>
        </is>
      </c>
      <c r="B43" s="1001" t="inlineStr">
        <is>
          <t>Art. 5(1)(f)</t>
        </is>
      </c>
      <c r="C43" s="1001" t="inlineStr">
        <is>
          <t>Qualification / exception</t>
        </is>
      </c>
      <c r="D43" s="1001" t="inlineStr">
        <is>
          <t>Is the use intended to be put in place or on the market for a safety reason?</t>
        </is>
      </c>
      <c r="E43" s="986">
        <f>IF('01_SYSTEM_PROFILE'!$G$14="Needs assessment","Needs assessment",IF(LEFT('01_SYSTEM_PROFILE'!$G$14,13)="Not indicated","Not applicable","Applicable"))</f>
        <v/>
      </c>
      <c r="F43" s="981" t="inlineStr">
        <is>
          <t>Unsure</t>
        </is>
      </c>
      <c r="G43" s="981" t="str"/>
      <c r="H43" s="1001" t="inlineStr">
        <is>
          <t>The safety reason must be genuine, evidenced and tied to the relevant use.</t>
        </is>
      </c>
      <c r="I43" s="986">
        <f>IF(E43="Not applicable","N/A",IF(OR(F43="",F43="Unsure"),"Open",IF(F43="Not applicable","N/A",IF(C43="Prohibition element",IF(F43="Yes","Trigger present","Trigger absent"),IF(F43="Yes","Condition met","Condition not met")))))</f>
        <v/>
      </c>
      <c r="J43" s="981" t="inlineStr">
        <is>
          <t>Not reviewed</t>
        </is>
      </c>
      <c r="K43" s="981" t="str"/>
      <c r="L43" s="981" t="str"/>
      <c r="M43" s="1358" t="str"/>
      <c r="N43" s="986">
        <f>IF(A43="","",IF(E43="Not applicable","N/A",IF((COUNTIFS('06_EVIDENCE_REGISTER'!$B$6:$B$200,A43,'06_EVIDENCE_REGISTER'!$L$6:$L$200,"Current")-COUNTIFS('06_EVIDENCE_REGISTER'!$B$6:$B$200,A43,'06_EVIDENCE_REGISTER'!$L$6:$L$200,"Current",'06_EVIDENCE_REGISTER'!$J$6:$J$200,"&lt;"&amp;TODAY(),'06_EVIDENCE_REGISTER'!$J$6:$J$200,"&lt;&gt;"))&gt;0,"Current","Missing / stale")))</f>
        <v/>
      </c>
      <c r="O43" s="981" t="str"/>
      <c r="P43" s="1002" t="inlineStr">
        <is>
          <t>AI Act Art. 5(1)(f)</t>
        </is>
      </c>
    </row>
    <row r="44" ht="48" customHeight="1">
      <c r="A44" s="964" t="inlineStr">
        <is>
          <t>T-G-01</t>
        </is>
      </c>
      <c r="B44" s="965" t="inlineStr">
        <is>
          <t>Art. 5(1)(g)</t>
        </is>
      </c>
      <c r="C44" s="965" t="inlineStr">
        <is>
          <t>Prohibition element</t>
        </is>
      </c>
      <c r="D44" s="965" t="inlineStr">
        <is>
          <t>Does biometric categorisation deduce or infer one of the listed sensitive attributes?</t>
        </is>
      </c>
      <c r="E44" s="986">
        <f>IF('01_SYSTEM_PROFILE'!$G$15="Needs assessment","Needs assessment",IF(LEFT('01_SYSTEM_PROFILE'!$G$15,13)="Not indicated","Not applicable","Applicable"))</f>
        <v/>
      </c>
      <c r="F44" s="981" t="inlineStr">
        <is>
          <t>Unsure</t>
        </is>
      </c>
      <c r="G44" s="981" t="str"/>
      <c r="H44" s="965" t="inlineStr">
        <is>
          <t>Assess actual model outputs and inferences, not only product labels.</t>
        </is>
      </c>
      <c r="I44" s="986">
        <f>IF(E44="Not applicable","N/A",IF(OR(F44="",F44="Unsure"),"Open",IF(F44="Not applicable","N/A",IF(C44="Prohibition element",IF(F44="Yes","Trigger present","Trigger absent"),IF(F44="Yes","Condition met","Condition not met")))))</f>
        <v/>
      </c>
      <c r="J44" s="981" t="inlineStr">
        <is>
          <t>Not reviewed</t>
        </is>
      </c>
      <c r="K44" s="981" t="str"/>
      <c r="L44" s="981" t="str"/>
      <c r="M44" s="1358" t="str"/>
      <c r="N44" s="986">
        <f>IF(A44="","",IF(E44="Not applicable","N/A",IF((COUNTIFS('06_EVIDENCE_REGISTER'!$B$6:$B$200,A44,'06_EVIDENCE_REGISTER'!$L$6:$L$200,"Current")-COUNTIFS('06_EVIDENCE_REGISTER'!$B$6:$B$200,A44,'06_EVIDENCE_REGISTER'!$L$6:$L$200,"Current",'06_EVIDENCE_REGISTER'!$J$6:$J$200,"&lt;"&amp;TODAY(),'06_EVIDENCE_REGISTER'!$J$6:$J$200,"&lt;&gt;"))&gt;0,"Current","Missing / stale")))</f>
        <v/>
      </c>
      <c r="O44" s="981" t="str"/>
      <c r="P44" s="966" t="inlineStr">
        <is>
          <t>AI Act Art. 5(1)(g)</t>
        </is>
      </c>
    </row>
    <row r="45" ht="48" customHeight="1">
      <c r="A45" s="1000" t="inlineStr">
        <is>
          <t>T-G-02</t>
        </is>
      </c>
      <c r="B45" s="1001" t="inlineStr">
        <is>
          <t>Art. 5(1)(g) second sentence</t>
        </is>
      </c>
      <c r="C45" s="1001" t="inlineStr">
        <is>
          <t>Qualification / exception</t>
        </is>
      </c>
      <c r="D45" s="1001" t="inlineStr">
        <is>
          <t>Is the activity lawful labelling/filtering of lawfully acquired biometric datasets based on biometric data?</t>
        </is>
      </c>
      <c r="E45" s="986">
        <f>IF('01_SYSTEM_PROFILE'!$G$15="Needs assessment","Needs assessment",IF(LEFT('01_SYSTEM_PROFILE'!$G$15,13)="Not indicated","Not applicable","Applicable"))</f>
        <v/>
      </c>
      <c r="F45" s="981" t="inlineStr">
        <is>
          <t>Unsure</t>
        </is>
      </c>
      <c r="G45" s="981" t="str"/>
      <c r="H45" s="1001" t="inlineStr">
        <is>
          <t>Document both lawful acquisition and the limited labelling/filtering purpose.</t>
        </is>
      </c>
      <c r="I45" s="986">
        <f>IF(E45="Not applicable","N/A",IF(OR(F45="",F45="Unsure"),"Open",IF(F45="Not applicable","N/A",IF(C45="Prohibition element",IF(F45="Yes","Trigger present","Trigger absent"),IF(F45="Yes","Condition met","Condition not met")))))</f>
        <v/>
      </c>
      <c r="J45" s="981" t="inlineStr">
        <is>
          <t>Not reviewed</t>
        </is>
      </c>
      <c r="K45" s="981" t="str"/>
      <c r="L45" s="981" t="str"/>
      <c r="M45" s="1358" t="str"/>
      <c r="N45" s="986">
        <f>IF(A45="","",IF(E45="Not applicable","N/A",IF((COUNTIFS('06_EVIDENCE_REGISTER'!$B$6:$B$200,A45,'06_EVIDENCE_REGISTER'!$L$6:$L$200,"Current")-COUNTIFS('06_EVIDENCE_REGISTER'!$B$6:$B$200,A45,'06_EVIDENCE_REGISTER'!$L$6:$L$200,"Current",'06_EVIDENCE_REGISTER'!$J$6:$J$200,"&lt;"&amp;TODAY(),'06_EVIDENCE_REGISTER'!$J$6:$J$200,"&lt;&gt;"))&gt;0,"Current","Missing / stale")))</f>
        <v/>
      </c>
      <c r="O45" s="981" t="str"/>
      <c r="P45" s="1002" t="inlineStr">
        <is>
          <t>AI Act Art. 5(1)(g)</t>
        </is>
      </c>
    </row>
    <row r="46" ht="48" customHeight="1">
      <c r="A46" s="964" t="inlineStr">
        <is>
          <t>T-G-03</t>
        </is>
      </c>
      <c r="B46" s="965" t="inlineStr">
        <is>
          <t>Art. 5(1)(g) second sentence</t>
        </is>
      </c>
      <c r="C46" s="965" t="inlineStr">
        <is>
          <t>Qualification / exception</t>
        </is>
      </c>
      <c r="D46" s="965" t="inlineStr">
        <is>
          <t>Is the categorisation of biometric data performed in the area of law enforcement?</t>
        </is>
      </c>
      <c r="E46" s="986">
        <f>IF('01_SYSTEM_PROFILE'!$G$15="Needs assessment","Needs assessment",IF(LEFT('01_SYSTEM_PROFILE'!$G$15,13)="Not indicated","Not applicable","Applicable"))</f>
        <v/>
      </c>
      <c r="F46" s="981" t="inlineStr">
        <is>
          <t>Unsure</t>
        </is>
      </c>
      <c r="G46" s="981" t="str"/>
      <c r="H46" s="965" t="inlineStr">
        <is>
          <t>This statutory exclusion does not itself establish compliance with other Union/national data-protection or law-enforcement rules.</t>
        </is>
      </c>
      <c r="I46" s="986">
        <f>IF(E46="Not applicable","N/A",IF(OR(F46="",F46="Unsure"),"Open",IF(F46="Not applicable","N/A",IF(C46="Prohibition element",IF(F46="Yes","Trigger present","Trigger absent"),IF(F46="Yes","Condition met","Condition not met")))))</f>
        <v/>
      </c>
      <c r="J46" s="981" t="inlineStr">
        <is>
          <t>Not reviewed</t>
        </is>
      </c>
      <c r="K46" s="981" t="str"/>
      <c r="L46" s="981" t="str"/>
      <c r="M46" s="1358" t="str"/>
      <c r="N46" s="986">
        <f>IF(A46="","",IF(E46="Not applicable","N/A",IF((COUNTIFS('06_EVIDENCE_REGISTER'!$B$6:$B$200,A46,'06_EVIDENCE_REGISTER'!$L$6:$L$200,"Current")-COUNTIFS('06_EVIDENCE_REGISTER'!$B$6:$B$200,A46,'06_EVIDENCE_REGISTER'!$L$6:$L$200,"Current",'06_EVIDENCE_REGISTER'!$J$6:$J$200,"&lt;"&amp;TODAY(),'06_EVIDENCE_REGISTER'!$J$6:$J$200,"&lt;&gt;"))&gt;0,"Current","Missing / stale")))</f>
        <v/>
      </c>
      <c r="O46" s="981" t="str"/>
      <c r="P46" s="966" t="inlineStr">
        <is>
          <t>AI Act Art. 5(1)(g)</t>
        </is>
      </c>
    </row>
    <row r="47" ht="48" customHeight="1">
      <c r="A47" s="1000" t="inlineStr">
        <is>
          <t>T-H-01</t>
        </is>
      </c>
      <c r="B47" s="1001" t="inlineStr">
        <is>
          <t>Art. 5(1)(h)</t>
        </is>
      </c>
      <c r="C47" s="1001" t="inlineStr">
        <is>
          <t>Prohibition element</t>
        </is>
      </c>
      <c r="D47" s="1001" t="inlineStr">
        <is>
          <t>Is the system a 'real-time' remote biometric identification system?</t>
        </is>
      </c>
      <c r="E47" s="986">
        <f>IF('01_SYSTEM_PROFILE'!$G$16="Needs assessment","Needs assessment",IF(LEFT('01_SYSTEM_PROFILE'!$G$16,13)="Not indicated","Not applicable","Applicable"))</f>
        <v/>
      </c>
      <c r="F47" s="981" t="inlineStr">
        <is>
          <t>Unsure</t>
        </is>
      </c>
      <c r="G47" s="981" t="str"/>
      <c r="H47" s="1001" t="inlineStr">
        <is>
          <t>Distinguish real-time RBI from other biometric identification/categorisation practices.</t>
        </is>
      </c>
      <c r="I47" s="986">
        <f>IF(E47="Not applicable","N/A",IF(OR(F47="",F47="Unsure"),"Open",IF(F47="Not applicable","N/A",IF(C47="Prohibition element",IF(F47="Yes","Trigger present","Trigger absent"),IF(F47="Yes","Condition met","Condition not met")))))</f>
        <v/>
      </c>
      <c r="J47" s="981" t="inlineStr">
        <is>
          <t>Not reviewed</t>
        </is>
      </c>
      <c r="K47" s="981" t="str"/>
      <c r="L47" s="981" t="str"/>
      <c r="M47" s="1358" t="str"/>
      <c r="N47" s="986">
        <f>IF(A47="","",IF(E47="Not applicable","N/A",IF((COUNTIFS('06_EVIDENCE_REGISTER'!$B$6:$B$200,A47,'06_EVIDENCE_REGISTER'!$L$6:$L$200,"Current")-COUNTIFS('06_EVIDENCE_REGISTER'!$B$6:$B$200,A47,'06_EVIDENCE_REGISTER'!$L$6:$L$200,"Current",'06_EVIDENCE_REGISTER'!$J$6:$J$200,"&lt;"&amp;TODAY(),'06_EVIDENCE_REGISTER'!$J$6:$J$200,"&lt;&gt;"))&gt;0,"Current","Missing / stale")))</f>
        <v/>
      </c>
      <c r="O47" s="981" t="str"/>
      <c r="P47" s="1002" t="inlineStr">
        <is>
          <t>AI Act Art. 5(1)(h)</t>
        </is>
      </c>
    </row>
    <row r="48" ht="48" customHeight="1">
      <c r="A48" s="964" t="inlineStr">
        <is>
          <t>T-H-02</t>
        </is>
      </c>
      <c r="B48" s="965" t="inlineStr">
        <is>
          <t>Art. 5(1)(h)</t>
        </is>
      </c>
      <c r="C48" s="965" t="inlineStr">
        <is>
          <t>Prohibition element</t>
        </is>
      </c>
      <c r="D48" s="965" t="inlineStr">
        <is>
          <t>Is it used in a publicly accessible space?</t>
        </is>
      </c>
      <c r="E48" s="986">
        <f>IF('01_SYSTEM_PROFILE'!$G$16="Needs assessment","Needs assessment",IF(LEFT('01_SYSTEM_PROFILE'!$G$16,13)="Not indicated","Not applicable","Applicable"))</f>
        <v/>
      </c>
      <c r="F48" s="981" t="inlineStr">
        <is>
          <t>Unsure</t>
        </is>
      </c>
      <c r="G48" s="981" t="str"/>
      <c r="H48" s="965" t="inlineStr">
        <is>
          <t>The location/context element is essential.</t>
        </is>
      </c>
      <c r="I48" s="986">
        <f>IF(E48="Not applicable","N/A",IF(OR(F48="",F48="Unsure"),"Open",IF(F48="Not applicable","N/A",IF(C48="Prohibition element",IF(F48="Yes","Trigger present","Trigger absent"),IF(F48="Yes","Condition met","Condition not met")))))</f>
        <v/>
      </c>
      <c r="J48" s="981" t="inlineStr">
        <is>
          <t>Not reviewed</t>
        </is>
      </c>
      <c r="K48" s="981" t="str"/>
      <c r="L48" s="981" t="str"/>
      <c r="M48" s="1358" t="str"/>
      <c r="N48" s="986">
        <f>IF(A48="","",IF(E48="Not applicable","N/A",IF((COUNTIFS('06_EVIDENCE_REGISTER'!$B$6:$B$200,A48,'06_EVIDENCE_REGISTER'!$L$6:$L$200,"Current")-COUNTIFS('06_EVIDENCE_REGISTER'!$B$6:$B$200,A48,'06_EVIDENCE_REGISTER'!$L$6:$L$200,"Current",'06_EVIDENCE_REGISTER'!$J$6:$J$200,"&lt;"&amp;TODAY(),'06_EVIDENCE_REGISTER'!$J$6:$J$200,"&lt;&gt;"))&gt;0,"Current","Missing / stale")))</f>
        <v/>
      </c>
      <c r="O48" s="981" t="str"/>
      <c r="P48" s="966" t="inlineStr">
        <is>
          <t>AI Act Art. 5(1)(h)</t>
        </is>
      </c>
    </row>
    <row r="49" ht="48" customHeight="1">
      <c r="A49" s="1000" t="inlineStr">
        <is>
          <t>T-H-03</t>
        </is>
      </c>
      <c r="B49" s="1001" t="inlineStr">
        <is>
          <t>Art. 5(1)(h)</t>
        </is>
      </c>
      <c r="C49" s="1001" t="inlineStr">
        <is>
          <t>Prohibition element</t>
        </is>
      </c>
      <c r="D49" s="1001" t="inlineStr">
        <is>
          <t>Is the use for law-enforcement purposes?</t>
        </is>
      </c>
      <c r="E49" s="986">
        <f>IF('01_SYSTEM_PROFILE'!$G$16="Needs assessment","Needs assessment",IF(LEFT('01_SYSTEM_PROFILE'!$G$16,13)="Not indicated","Not applicable","Applicable"))</f>
        <v/>
      </c>
      <c r="F49" s="981" t="inlineStr">
        <is>
          <t>Unsure</t>
        </is>
      </c>
      <c r="G49" s="981" t="str"/>
      <c r="H49" s="1001" t="inlineStr">
        <is>
          <t>Article 5(1)(h)'s narrow framework concerns law-enforcement use.</t>
        </is>
      </c>
      <c r="I49" s="986">
        <f>IF(E49="Not applicable","N/A",IF(OR(F49="",F49="Unsure"),"Open",IF(F49="Not applicable","N/A",IF(C49="Prohibition element",IF(F49="Yes","Trigger present","Trigger absent"),IF(F49="Yes","Condition met","Condition not met")))))</f>
        <v/>
      </c>
      <c r="J49" s="981" t="inlineStr">
        <is>
          <t>Not reviewed</t>
        </is>
      </c>
      <c r="K49" s="981" t="str"/>
      <c r="L49" s="981" t="str"/>
      <c r="M49" s="1358" t="str"/>
      <c r="N49" s="986">
        <f>IF(A49="","",IF(E49="Not applicable","N/A",IF((COUNTIFS('06_EVIDENCE_REGISTER'!$B$6:$B$200,A49,'06_EVIDENCE_REGISTER'!$L$6:$L$200,"Current")-COUNTIFS('06_EVIDENCE_REGISTER'!$B$6:$B$200,A49,'06_EVIDENCE_REGISTER'!$L$6:$L$200,"Current",'06_EVIDENCE_REGISTER'!$J$6:$J$200,"&lt;"&amp;TODAY(),'06_EVIDENCE_REGISTER'!$J$6:$J$200,"&lt;&gt;"))&gt;0,"Current","Missing / stale")))</f>
        <v/>
      </c>
      <c r="O49" s="981" t="str"/>
      <c r="P49" s="1002" t="inlineStr">
        <is>
          <t>AI Act Art. 5(1)(h)</t>
        </is>
      </c>
    </row>
    <row r="50" ht="48" customHeight="1">
      <c r="A50" s="964" t="inlineStr">
        <is>
          <t>T-H-04</t>
        </is>
      </c>
      <c r="B50" s="965" t="inlineStr">
        <is>
          <t>Art. 5(1)(h)(i)–(iii)</t>
        </is>
      </c>
      <c r="C50" s="965" t="inlineStr">
        <is>
          <t>Qualification / exception</t>
        </is>
      </c>
      <c r="D50" s="965" t="inlineStr">
        <is>
          <t>Is the objective one of the exhaustive Article 5(1)(h)(i)–(iii) objectives and are offence/penalty thresholds met where relevant?</t>
        </is>
      </c>
      <c r="E50" s="986">
        <f>IF('01_SYSTEM_PROFILE'!$G$16="Needs assessment","Needs assessment",IF(LEFT('01_SYSTEM_PROFILE'!$G$16,13)="Not indicated","Not applicable","Applicable"))</f>
        <v/>
      </c>
      <c r="F50" s="981" t="inlineStr">
        <is>
          <t>Unsure</t>
        </is>
      </c>
      <c r="G50" s="981" t="str"/>
      <c r="H50" s="965" t="inlineStr">
        <is>
          <t>A non-listed objective cannot use the narrow exception.</t>
        </is>
      </c>
      <c r="I50" s="986">
        <f>IF(E50="Not applicable","N/A",IF(OR(F50="",F50="Unsure"),"Open",IF(F50="Not applicable","N/A",IF(C50="Prohibition element",IF(F50="Yes","Trigger present","Trigger absent"),IF(F50="Yes","Condition met","Condition not met")))))</f>
        <v/>
      </c>
      <c r="J50" s="981" t="inlineStr">
        <is>
          <t>Not reviewed</t>
        </is>
      </c>
      <c r="K50" s="981" t="str"/>
      <c r="L50" s="981" t="str"/>
      <c r="M50" s="1358" t="str"/>
      <c r="N50" s="986">
        <f>IF(A50="","",IF(E50="Not applicable","N/A",IF((COUNTIFS('06_EVIDENCE_REGISTER'!$B$6:$B$200,A50,'06_EVIDENCE_REGISTER'!$L$6:$L$200,"Current")-COUNTIFS('06_EVIDENCE_REGISTER'!$B$6:$B$200,A50,'06_EVIDENCE_REGISTER'!$L$6:$L$200,"Current",'06_EVIDENCE_REGISTER'!$J$6:$J$200,"&lt;"&amp;TODAY(),'06_EVIDENCE_REGISTER'!$J$6:$J$200,"&lt;&gt;"))&gt;0,"Current","Missing / stale")))</f>
        <v/>
      </c>
      <c r="O50" s="981" t="str"/>
      <c r="P50" s="966" t="inlineStr">
        <is>
          <t>AI Act Art. 5(1)(h)(i)–(iii)</t>
        </is>
      </c>
    </row>
    <row r="51" ht="48" customHeight="1">
      <c r="A51" s="1000" t="inlineStr">
        <is>
          <t>T-H-05</t>
        </is>
      </c>
      <c r="B51" s="1001" t="inlineStr">
        <is>
          <t>Art. 5(2)</t>
        </is>
      </c>
      <c r="C51" s="1001" t="inlineStr">
        <is>
          <t>Safeguard</t>
        </is>
      </c>
      <c r="D51" s="1001" t="inlineStr">
        <is>
          <t>Is strict necessity documented for the specific targeted use?</t>
        </is>
      </c>
      <c r="E51" s="986">
        <f>IF('01_SYSTEM_PROFILE'!$G$16="Needs assessment","Needs assessment",IF(LEFT('01_SYSTEM_PROFILE'!$G$16,13)="Not indicated","Not applicable","Applicable"))</f>
        <v/>
      </c>
      <c r="F51" s="981" t="inlineStr">
        <is>
          <t>Unsure</t>
        </is>
      </c>
      <c r="G51" s="981" t="str"/>
      <c r="H51" s="1001" t="inlineStr">
        <is>
          <t>The exception is not a general authorisation for scanning public spaces.</t>
        </is>
      </c>
      <c r="I51" s="986">
        <f>IF(E51="Not applicable","N/A",IF(OR(F51="",F51="Unsure"),"Open",IF(F51="Not applicable","N/A",IF(C51="Prohibition element",IF(F51="Yes","Trigger present","Trigger absent"),IF(F51="Yes","Condition met","Condition not met")))))</f>
        <v/>
      </c>
      <c r="J51" s="981" t="inlineStr">
        <is>
          <t>Not reviewed</t>
        </is>
      </c>
      <c r="K51" s="981" t="str"/>
      <c r="L51" s="981" t="str"/>
      <c r="M51" s="1358" t="str"/>
      <c r="N51" s="986">
        <f>IF(A51="","",IF(E51="Not applicable","N/A",IF((COUNTIFS('06_EVIDENCE_REGISTER'!$B$6:$B$200,A51,'06_EVIDENCE_REGISTER'!$L$6:$L$200,"Current")-COUNTIFS('06_EVIDENCE_REGISTER'!$B$6:$B$200,A51,'06_EVIDENCE_REGISTER'!$L$6:$L$200,"Current",'06_EVIDENCE_REGISTER'!$J$6:$J$200,"&lt;"&amp;TODAY(),'06_EVIDENCE_REGISTER'!$J$6:$J$200,"&lt;&gt;"))&gt;0,"Current","Missing / stale")))</f>
        <v/>
      </c>
      <c r="O51" s="981" t="str"/>
      <c r="P51" s="1002" t="inlineStr">
        <is>
          <t>AI Act Art. 5(2)</t>
        </is>
      </c>
    </row>
    <row r="52" ht="48" customHeight="1">
      <c r="A52" s="964" t="inlineStr">
        <is>
          <t>T-H-06</t>
        </is>
      </c>
      <c r="B52" s="965" t="inlineStr">
        <is>
          <t>Art. 5(2)</t>
        </is>
      </c>
      <c r="C52" s="965" t="inlineStr">
        <is>
          <t>Safeguard</t>
        </is>
      </c>
      <c r="D52" s="965" t="inlineStr">
        <is>
          <t>Are consequences for rights/freedoms and necessary/proportionate temporal, geographic and personal limits documented?</t>
        </is>
      </c>
      <c r="E52" s="986">
        <f>IF('01_SYSTEM_PROFILE'!$G$16="Needs assessment","Needs assessment",IF(LEFT('01_SYSTEM_PROFILE'!$G$16,13)="Not indicated","Not applicable","Applicable"))</f>
        <v/>
      </c>
      <c r="F52" s="981" t="inlineStr">
        <is>
          <t>Unsure</t>
        </is>
      </c>
      <c r="G52" s="981" t="str"/>
      <c r="H52" s="965" t="inlineStr">
        <is>
          <t>Operational limits must be specific to the use.</t>
        </is>
      </c>
      <c r="I52" s="986">
        <f>IF(E52="Not applicable","N/A",IF(OR(F52="",F52="Unsure"),"Open",IF(F52="Not applicable","N/A",IF(C52="Prohibition element",IF(F52="Yes","Trigger present","Trigger absent"),IF(F52="Yes","Condition met","Condition not met")))))</f>
        <v/>
      </c>
      <c r="J52" s="981" t="inlineStr">
        <is>
          <t>Not reviewed</t>
        </is>
      </c>
      <c r="K52" s="981" t="str"/>
      <c r="L52" s="981" t="str"/>
      <c r="M52" s="1358" t="str"/>
      <c r="N52" s="986">
        <f>IF(A52="","",IF(E52="Not applicable","N/A",IF((COUNTIFS('06_EVIDENCE_REGISTER'!$B$6:$B$200,A52,'06_EVIDENCE_REGISTER'!$L$6:$L$200,"Current")-COUNTIFS('06_EVIDENCE_REGISTER'!$B$6:$B$200,A52,'06_EVIDENCE_REGISTER'!$L$6:$L$200,"Current",'06_EVIDENCE_REGISTER'!$J$6:$J$200,"&lt;"&amp;TODAY(),'06_EVIDENCE_REGISTER'!$J$6:$J$200,"&lt;&gt;"))&gt;0,"Current","Missing / stale")))</f>
        <v/>
      </c>
      <c r="O52" s="981" t="str"/>
      <c r="P52" s="966" t="inlineStr">
        <is>
          <t>AI Act Art. 5(2)</t>
        </is>
      </c>
    </row>
    <row r="53" ht="48" customHeight="1">
      <c r="A53" s="1000" t="inlineStr">
        <is>
          <t>T-H-07</t>
        </is>
      </c>
      <c r="B53" s="1001" t="inlineStr">
        <is>
          <t>Art. 5(2); Arts. 27,49</t>
        </is>
      </c>
      <c r="C53" s="1001" t="inlineStr">
        <is>
          <t>Safeguard</t>
        </is>
      </c>
      <c r="D53" s="1001" t="inlineStr">
        <is>
          <t>Has the Article 27 FRIA been completed and has the system been registered in the EU database as required, subject to the urgency rule?</t>
        </is>
      </c>
      <c r="E53" s="986">
        <f>IF('01_SYSTEM_PROFILE'!$G$16="Needs assessment","Needs assessment",IF(LEFT('01_SYSTEM_PROFILE'!$G$16,13)="Not indicated","Not applicable","Applicable"))</f>
        <v/>
      </c>
      <c r="F53" s="981" t="inlineStr">
        <is>
          <t>Unsure</t>
        </is>
      </c>
      <c r="G53" s="981" t="str"/>
      <c r="H53" s="1001" t="inlineStr">
        <is>
          <t>Document any urgent-start basis and delayed registration without undue delay.</t>
        </is>
      </c>
      <c r="I53" s="986">
        <f>IF(E53="Not applicable","N/A",IF(OR(F53="",F53="Unsure"),"Open",IF(F53="Not applicable","N/A",IF(C53="Prohibition element",IF(F53="Yes","Trigger present","Trigger absent"),IF(F53="Yes","Condition met","Condition not met")))))</f>
        <v/>
      </c>
      <c r="J53" s="981" t="inlineStr">
        <is>
          <t>Not reviewed</t>
        </is>
      </c>
      <c r="K53" s="981" t="str"/>
      <c r="L53" s="981" t="str"/>
      <c r="M53" s="1358" t="str"/>
      <c r="N53" s="986">
        <f>IF(A53="","",IF(E53="Not applicable","N/A",IF((COUNTIFS('06_EVIDENCE_REGISTER'!$B$6:$B$200,A53,'06_EVIDENCE_REGISTER'!$L$6:$L$200,"Current")-COUNTIFS('06_EVIDENCE_REGISTER'!$B$6:$B$200,A53,'06_EVIDENCE_REGISTER'!$L$6:$L$200,"Current",'06_EVIDENCE_REGISTER'!$J$6:$J$200,"&lt;"&amp;TODAY(),'06_EVIDENCE_REGISTER'!$J$6:$J$200,"&lt;&gt;"))&gt;0,"Current","Missing / stale")))</f>
        <v/>
      </c>
      <c r="O53" s="981" t="str"/>
      <c r="P53" s="1002" t="inlineStr">
        <is>
          <t>AI Act Art. 5(2)</t>
        </is>
      </c>
    </row>
    <row r="54" ht="48" customHeight="1">
      <c r="A54" s="964" t="inlineStr">
        <is>
          <t>T-H-08</t>
        </is>
      </c>
      <c r="B54" s="965" t="inlineStr">
        <is>
          <t>Art. 5(3)</t>
        </is>
      </c>
      <c r="C54" s="965" t="inlineStr">
        <is>
          <t>Safeguard</t>
        </is>
      </c>
      <c r="D54" s="965" t="inlineStr">
        <is>
          <t>Has prior judicial or binding independent-administrative authorisation been granted, or is the narrow urgency procedure used correctly with request no later than 24 hours?</t>
        </is>
      </c>
      <c r="E54" s="986">
        <f>IF('01_SYSTEM_PROFILE'!$G$16="Needs assessment","Needs assessment",IF(LEFT('01_SYSTEM_PROFILE'!$G$16,13)="Not indicated","Not applicable","Applicable"))</f>
        <v/>
      </c>
      <c r="F54" s="981" t="inlineStr">
        <is>
          <t>Unsure</t>
        </is>
      </c>
      <c r="G54" s="981" t="str"/>
      <c r="H54" s="965" t="inlineStr">
        <is>
          <t>If authorisation is rejected, use must stop and data/results/outputs be discarded/deleted.</t>
        </is>
      </c>
      <c r="I54" s="986">
        <f>IF(E54="Not applicable","N/A",IF(OR(F54="",F54="Unsure"),"Open",IF(F54="Not applicable","N/A",IF(C54="Prohibition element",IF(F54="Yes","Trigger present","Trigger absent"),IF(F54="Yes","Condition met","Condition not met")))))</f>
        <v/>
      </c>
      <c r="J54" s="981" t="inlineStr">
        <is>
          <t>Not reviewed</t>
        </is>
      </c>
      <c r="K54" s="981" t="str"/>
      <c r="L54" s="981" t="str"/>
      <c r="M54" s="1358" t="str"/>
      <c r="N54" s="986">
        <f>IF(A54="","",IF(E54="Not applicable","N/A",IF((COUNTIFS('06_EVIDENCE_REGISTER'!$B$6:$B$200,A54,'06_EVIDENCE_REGISTER'!$L$6:$L$200,"Current")-COUNTIFS('06_EVIDENCE_REGISTER'!$B$6:$B$200,A54,'06_EVIDENCE_REGISTER'!$L$6:$L$200,"Current",'06_EVIDENCE_REGISTER'!$J$6:$J$200,"&lt;"&amp;TODAY(),'06_EVIDENCE_REGISTER'!$J$6:$J$200,"&lt;&gt;"))&gt;0,"Current","Missing / stale")))</f>
        <v/>
      </c>
      <c r="O54" s="981" t="str"/>
      <c r="P54" s="966" t="inlineStr">
        <is>
          <t>AI Act Art. 5(3)</t>
        </is>
      </c>
    </row>
    <row r="55" ht="48" customHeight="1">
      <c r="A55" s="1000" t="inlineStr">
        <is>
          <t>T-H-09</t>
        </is>
      </c>
      <c r="B55" s="1001" t="inlineStr">
        <is>
          <t>Art. 5(3)</t>
        </is>
      </c>
      <c r="C55" s="1001" t="inlineStr">
        <is>
          <t>Safeguard</t>
        </is>
      </c>
      <c r="D55" s="1001" t="inlineStr">
        <is>
          <t>Is it ensured that no adverse legal-effect decision is based solely on the RBI output?</t>
        </is>
      </c>
      <c r="E55" s="986">
        <f>IF('01_SYSTEM_PROFILE'!$G$16="Needs assessment","Needs assessment",IF(LEFT('01_SYSTEM_PROFILE'!$G$16,13)="Not indicated","Not applicable","Applicable"))</f>
        <v/>
      </c>
      <c r="F55" s="981" t="inlineStr">
        <is>
          <t>Unsure</t>
        </is>
      </c>
      <c r="G55" s="981" t="str"/>
      <c r="H55" s="1001" t="inlineStr">
        <is>
          <t>Human/legal decision process must not rely solely on the RBI output.</t>
        </is>
      </c>
      <c r="I55" s="986">
        <f>IF(E55="Not applicable","N/A",IF(OR(F55="",F55="Unsure"),"Open",IF(F55="Not applicable","N/A",IF(C55="Prohibition element",IF(F55="Yes","Trigger present","Trigger absent"),IF(F55="Yes","Condition met","Condition not met")))))</f>
        <v/>
      </c>
      <c r="J55" s="981" t="inlineStr">
        <is>
          <t>Not reviewed</t>
        </is>
      </c>
      <c r="K55" s="981" t="str"/>
      <c r="L55" s="981" t="str"/>
      <c r="M55" s="1358" t="str"/>
      <c r="N55" s="986">
        <f>IF(A55="","",IF(E55="Not applicable","N/A",IF((COUNTIFS('06_EVIDENCE_REGISTER'!$B$6:$B$200,A55,'06_EVIDENCE_REGISTER'!$L$6:$L$200,"Current")-COUNTIFS('06_EVIDENCE_REGISTER'!$B$6:$B$200,A55,'06_EVIDENCE_REGISTER'!$L$6:$L$200,"Current",'06_EVIDENCE_REGISTER'!$J$6:$J$200,"&lt;"&amp;TODAY(),'06_EVIDENCE_REGISTER'!$J$6:$J$200,"&lt;&gt;"))&gt;0,"Current","Missing / stale")))</f>
        <v/>
      </c>
      <c r="O55" s="981" t="str"/>
      <c r="P55" s="1002" t="inlineStr">
        <is>
          <t>AI Act Art. 5(3)</t>
        </is>
      </c>
    </row>
    <row r="56" ht="48" customHeight="1">
      <c r="A56" s="964" t="inlineStr">
        <is>
          <t>T-H-10</t>
        </is>
      </c>
      <c r="B56" s="965" t="inlineStr">
        <is>
          <t>Art. 5(4)</t>
        </is>
      </c>
      <c r="C56" s="965" t="inlineStr">
        <is>
          <t>Safeguard</t>
        </is>
      </c>
      <c r="D56" s="965" t="inlineStr">
        <is>
          <t>Has each use been notified to the relevant market-surveillance and national data-protection authorities under national rules?</t>
        </is>
      </c>
      <c r="E56" s="986">
        <f>IF('01_SYSTEM_PROFILE'!$G$16="Needs assessment","Needs assessment",IF(LEFT('01_SYSTEM_PROFILE'!$G$16,13)="Not indicated","Not applicable","Applicable"))</f>
        <v/>
      </c>
      <c r="F56" s="981" t="inlineStr">
        <is>
          <t>Unsure</t>
        </is>
      </c>
      <c r="G56" s="981" t="str"/>
      <c r="H56" s="965" t="inlineStr">
        <is>
          <t>Notification should not include sensitive operational data beyond what the law requires.</t>
        </is>
      </c>
      <c r="I56" s="986">
        <f>IF(E56="Not applicable","N/A",IF(OR(F56="",F56="Unsure"),"Open",IF(F56="Not applicable","N/A",IF(C56="Prohibition element",IF(F56="Yes","Trigger present","Trigger absent"),IF(F56="Yes","Condition met","Condition not met")))))</f>
        <v/>
      </c>
      <c r="J56" s="981" t="inlineStr">
        <is>
          <t>Not reviewed</t>
        </is>
      </c>
      <c r="K56" s="981" t="str"/>
      <c r="L56" s="981" t="str"/>
      <c r="M56" s="1358" t="str"/>
      <c r="N56" s="986">
        <f>IF(A56="","",IF(E56="Not applicable","N/A",IF((COUNTIFS('06_EVIDENCE_REGISTER'!$B$6:$B$200,A56,'06_EVIDENCE_REGISTER'!$L$6:$L$200,"Current")-COUNTIFS('06_EVIDENCE_REGISTER'!$B$6:$B$200,A56,'06_EVIDENCE_REGISTER'!$L$6:$L$200,"Current",'06_EVIDENCE_REGISTER'!$J$6:$J$200,"&lt;"&amp;TODAY(),'06_EVIDENCE_REGISTER'!$J$6:$J$200,"&lt;&gt;"))&gt;0,"Current","Missing / stale")))</f>
        <v/>
      </c>
      <c r="O56" s="981" t="str"/>
      <c r="P56" s="966" t="inlineStr">
        <is>
          <t>AI Act Art. 5(4)</t>
        </is>
      </c>
    </row>
    <row r="57" ht="48" customHeight="1">
      <c r="A57" s="1000" t="inlineStr">
        <is>
          <t>T-H-11</t>
        </is>
      </c>
      <c r="B57" s="1001" t="inlineStr">
        <is>
          <t>Art. 5(5)</t>
        </is>
      </c>
      <c r="C57" s="1001" t="inlineStr">
        <is>
          <t>Qualification / exception</t>
        </is>
      </c>
      <c r="D57" s="1001" t="inlineStr">
        <is>
          <t>Does applicable Member State national law specifically authorise the relevant use within the limits of Article 5(1)(h), (2) and (3)?</t>
        </is>
      </c>
      <c r="E57" s="986">
        <f>IF('01_SYSTEM_PROFILE'!$G$16="Needs assessment","Needs assessment",IF(LEFT('01_SYSTEM_PROFILE'!$G$16,13)="Not indicated","Not applicable","Applicable"))</f>
        <v/>
      </c>
      <c r="F57" s="981" t="inlineStr">
        <is>
          <t>Unsure</t>
        </is>
      </c>
      <c r="G57" s="981" t="str"/>
      <c r="H57" s="1001" t="inlineStr">
        <is>
          <t>Member States may authorise fully/partially within EU limits or adopt more restrictive law.</t>
        </is>
      </c>
      <c r="I57" s="986">
        <f>IF(E57="Not applicable","N/A",IF(OR(F57="",F57="Unsure"),"Open",IF(F57="Not applicable","N/A",IF(C57="Prohibition element",IF(F57="Yes","Trigger present","Trigger absent"),IF(F57="Yes","Condition met","Condition not met")))))</f>
        <v/>
      </c>
      <c r="J57" s="981" t="inlineStr">
        <is>
          <t>Not reviewed</t>
        </is>
      </c>
      <c r="K57" s="981" t="str"/>
      <c r="L57" s="981" t="str"/>
      <c r="M57" s="1358" t="str"/>
      <c r="N57" s="986">
        <f>IF(A57="","",IF(E57="Not applicable","N/A",IF((COUNTIFS('06_EVIDENCE_REGISTER'!$B$6:$B$200,A57,'06_EVIDENCE_REGISTER'!$L$6:$L$200,"Current")-COUNTIFS('06_EVIDENCE_REGISTER'!$B$6:$B$200,A57,'06_EVIDENCE_REGISTER'!$L$6:$L$200,"Current",'06_EVIDENCE_REGISTER'!$J$6:$J$200,"&lt;"&amp;TODAY(),'06_EVIDENCE_REGISTER'!$J$6:$J$200,"&lt;&gt;"))&gt;0,"Current","Missing / stale")))</f>
        <v/>
      </c>
      <c r="O57" s="981" t="str"/>
      <c r="P57" s="1002" t="inlineStr">
        <is>
          <t>AI Act Art. 5(5)</t>
        </is>
      </c>
    </row>
  </sheetData>
  <autoFilter ref="A5:P57"/>
  <mergeCells count="3">
    <mergeCell ref="A1:P1"/>
    <mergeCell ref="A3:P3"/>
    <mergeCell ref="A2:P2"/>
  </mergeCells>
  <conditionalFormatting sqref="I6:I57">
    <cfRule type="expression" priority="1" dxfId="0">
      <formula>OR(I6="Trigger present",I6="Condition not met")</formula>
    </cfRule>
    <cfRule type="expression" priority="2" dxfId="1">
      <formula>I6="Open"</formula>
    </cfRule>
    <cfRule type="expression" priority="3" dxfId="3">
      <formula>OR(I6="Trigger absent",I6="Condition met")</formula>
    </cfRule>
  </conditionalFormatting>
  <conditionalFormatting sqref="N6:N57">
    <cfRule type="expression" priority="4" dxfId="0">
      <formula>N6="Missing / stale"</formula>
    </cfRule>
    <cfRule type="expression" priority="5" dxfId="3">
      <formula>N6="Current"</formula>
    </cfRule>
  </conditionalFormatting>
  <dataValidations count="2">
    <dataValidation sqref="F6:F57" showDropDown="0" showInputMessage="0" showErrorMessage="0" allowBlank="0" type="list">
      <formula1>"Yes,No,Unsure,Not applicable"</formula1>
    </dataValidation>
    <dataValidation sqref="J6:J57" showDropDown="0" showInputMessage="0" showErrorMessage="0" allowBlank="0" type="list">
      <formula1>"Not reviewed,Accepted,Rejected,Escalate,Not applicable"</formula1>
    </dataValidation>
  </dataValidations>
  <pageMargins left="0.25" right="0.25" top="0.5" bottom="0.5" header="0.3" footer="0.3"/>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M24"/>
  <sheetViews>
    <sheetView showGridLines="0" workbookViewId="0">
      <pane ySplit="5" topLeftCell="A6" activePane="bottomLeft" state="frozen"/>
      <selection pane="bottomLeft" activeCell="A1" sqref="A1"/>
    </sheetView>
  </sheetViews>
  <sheetFormatPr baseColWidth="8" defaultRowHeight="15"/>
  <cols>
    <col width="16" customWidth="1" min="1" max="1"/>
    <col width="20" customWidth="1" min="2" max="2"/>
    <col width="34" customWidth="1" min="3" max="3"/>
    <col width="42" customWidth="1" min="4" max="4"/>
    <col width="16" customWidth="1" min="5" max="5"/>
    <col width="38" customWidth="1" min="6" max="6"/>
    <col width="38" customWidth="1" min="7" max="7"/>
    <col width="18" customWidth="1" min="8" max="8"/>
    <col width="20" customWidth="1" min="9" max="9"/>
    <col width="18" customWidth="1" min="10" max="10"/>
    <col width="18" customWidth="1" min="11" max="11"/>
    <col width="14" customWidth="1" min="12" max="12"/>
    <col width="34" customWidth="1" min="13" max="13"/>
  </cols>
  <sheetData>
    <row r="1">
      <c r="A1" s="705" t="inlineStr">
        <is>
          <t>Article 5 Qualification, Exception &amp; Safeguard Register</t>
        </is>
      </c>
      <c r="B1" s="1" t="n"/>
      <c r="C1" s="1" t="n"/>
      <c r="D1" s="1" t="n"/>
      <c r="E1" s="1" t="n"/>
      <c r="F1" s="1" t="n"/>
      <c r="G1" s="1" t="n"/>
      <c r="H1" s="1" t="n"/>
      <c r="I1" s="1" t="n"/>
      <c r="J1" s="1" t="n"/>
      <c r="K1" s="1" t="n"/>
      <c r="L1" s="1" t="n"/>
      <c r="M1" s="1" t="n"/>
    </row>
    <row r="2">
      <c r="A2" s="709" t="inlineStr">
        <is>
          <t>Use this sheet only for a claimed statutory qualification, exclusion, consent route, support route, national-law defence or law-enforcement exception.</t>
        </is>
      </c>
      <c r="B2" s="1" t="n"/>
      <c r="C2" s="1" t="n"/>
      <c r="D2" s="1" t="n"/>
      <c r="E2" s="1" t="n"/>
      <c r="F2" s="1" t="n"/>
      <c r="G2" s="1" t="n"/>
      <c r="H2" s="1" t="n"/>
      <c r="I2" s="1" t="n"/>
      <c r="J2" s="1" t="n"/>
      <c r="K2" s="1" t="n"/>
      <c r="L2" s="1" t="n"/>
      <c r="M2" s="1" t="n"/>
    </row>
    <row r="3">
      <c r="A3" s="713" t="inlineStr">
        <is>
          <t>A claim is not accepted merely because the user selects Yes. Record the exact legal basis, facts and safeguards, link Current evidence, and obtain authorised independent approval.</t>
        </is>
      </c>
      <c r="B3" s="1" t="n"/>
      <c r="C3" s="1" t="n"/>
      <c r="D3" s="1" t="n"/>
      <c r="E3" s="1" t="n"/>
      <c r="F3" s="1" t="n"/>
      <c r="G3" s="1" t="n"/>
      <c r="H3" s="1" t="n"/>
      <c r="I3" s="1" t="n"/>
      <c r="J3" s="1" t="n"/>
      <c r="K3" s="1" t="n"/>
      <c r="L3" s="1" t="n"/>
      <c r="M3" s="1" t="n"/>
    </row>
    <row r="4"/>
    <row r="5">
      <c r="A5" s="129" t="inlineStr">
        <is>
          <t>Claim ID</t>
        </is>
      </c>
      <c r="B5" s="375" t="inlineStr">
        <is>
          <t>Article route</t>
        </is>
      </c>
      <c r="C5" s="375" t="inlineStr">
        <is>
          <t>Claim / condition</t>
        </is>
      </c>
      <c r="D5" s="375" t="inlineStr">
        <is>
          <t>What must be established</t>
        </is>
      </c>
      <c r="E5" s="375" t="inlineStr">
        <is>
          <t>Claim made?</t>
        </is>
      </c>
      <c r="F5" s="375" t="inlineStr">
        <is>
          <t>Facts / rationale</t>
        </is>
      </c>
      <c r="G5" s="375" t="inlineStr">
        <is>
          <t>Minimum evidence</t>
        </is>
      </c>
      <c r="H5" s="375" t="inlineStr">
        <is>
          <t>Reviewer</t>
        </is>
      </c>
      <c r="I5" s="375" t="inlineStr">
        <is>
          <t>Reviewer decision</t>
        </is>
      </c>
      <c r="J5" s="375" t="inlineStr">
        <is>
          <t>Evidence ID</t>
        </is>
      </c>
      <c r="K5" s="375" t="inlineStr">
        <is>
          <t>Evidence state</t>
        </is>
      </c>
      <c r="L5" s="375" t="inlineStr">
        <is>
          <t>Next review</t>
        </is>
      </c>
      <c r="M5" s="130" t="inlineStr">
        <is>
          <t>Notes / dependencies</t>
        </is>
      </c>
    </row>
    <row r="6" ht="46" customHeight="1">
      <c r="A6" s="964" t="inlineStr">
        <is>
          <t>EX-BA-01</t>
        </is>
      </c>
      <c r="B6" s="965" t="inlineStr">
        <is>
          <t>Art. 5(1)(ba)</t>
        </is>
      </c>
      <c r="C6" s="965" t="inlineStr">
        <is>
          <t>Explicit-consent route</t>
        </is>
      </c>
      <c r="D6" s="965" t="inlineStr">
        <is>
          <t>Freely-given, specific, informed, unambiguous and explicit consent covers the relevant generation/manipulation.</t>
        </is>
      </c>
      <c r="E6" s="981" t="inlineStr">
        <is>
          <t>No</t>
        </is>
      </c>
      <c r="F6" s="981" t="str"/>
      <c r="G6" s="965" t="inlineStr">
        <is>
          <t>Consent record; scope; withdrawal/changes; identity linkage</t>
        </is>
      </c>
      <c r="H6" s="981" t="str"/>
      <c r="I6" s="981" t="inlineStr">
        <is>
          <t>Not reviewed</t>
        </is>
      </c>
      <c r="J6" s="981" t="str"/>
      <c r="K6" s="986">
        <f>IF(A6="","",IF(E6="No","N/A",IF((COUNTIFS('06_EVIDENCE_REGISTER'!$B$6:$B$200,A6,'06_EVIDENCE_REGISTER'!$L$6:$L$200,"Current")-COUNTIFS('06_EVIDENCE_REGISTER'!$B$6:$B$200,A6,'06_EVIDENCE_REGISTER'!$L$6:$L$200,"Current",'06_EVIDENCE_REGISTER'!$J$6:$J$200,"&lt;"&amp;TODAY(),'06_EVIDENCE_REGISTER'!$J$6:$J$200,"&lt;&gt;"))&gt;0,"Current","Missing / stale")))</f>
        <v/>
      </c>
      <c r="L6" s="1358" t="str"/>
      <c r="M6" s="981" t="str"/>
    </row>
    <row r="7" ht="46" customHeight="1">
      <c r="A7" s="1000" t="inlineStr">
        <is>
          <t>EX-BA-02</t>
        </is>
      </c>
      <c r="B7" s="1001" t="inlineStr">
        <is>
          <t>Art. 5(1a)(a)(ii)</t>
        </is>
      </c>
      <c r="C7" s="1001" t="inlineStr">
        <is>
          <t>Provider safeguard route</t>
        </is>
      </c>
      <c r="D7" s="1001" t="inlineStr">
        <is>
          <t>Where the covered outcome is reasonably foreseeable/reproducible, reasonable and adequate technical safety measures and other safeguards reliably prevent it, account for foreseeable misuse and correct observed/reported misuse.</t>
        </is>
      </c>
      <c r="E7" s="981" t="inlineStr">
        <is>
          <t>No</t>
        </is>
      </c>
      <c r="F7" s="981" t="str"/>
      <c r="G7" s="1001" t="inlineStr">
        <is>
          <t>Safety architecture; refusal/guardrail testing; abuse reporting; remediation record</t>
        </is>
      </c>
      <c r="H7" s="981" t="str"/>
      <c r="I7" s="981" t="inlineStr">
        <is>
          <t>Not reviewed</t>
        </is>
      </c>
      <c r="J7" s="981" t="str"/>
      <c r="K7" s="986">
        <f>IF(A7="","",IF(E7="No","N/A",IF((COUNTIFS('06_EVIDENCE_REGISTER'!$B$6:$B$200,A7,'06_EVIDENCE_REGISTER'!$L$6:$L$200,"Current")-COUNTIFS('06_EVIDENCE_REGISTER'!$B$6:$B$200,A7,'06_EVIDENCE_REGISTER'!$L$6:$L$200,"Current",'06_EVIDENCE_REGISTER'!$J$6:$J$200,"&lt;"&amp;TODAY(),'06_EVIDENCE_REGISTER'!$J$6:$J$200,"&lt;&gt;"))&gt;0,"Current","Missing / stale")))</f>
        <v/>
      </c>
      <c r="L7" s="1358" t="str"/>
      <c r="M7" s="981" t="str"/>
    </row>
    <row r="8" ht="46" customHeight="1">
      <c r="A8" s="964" t="inlineStr">
        <is>
          <t>EX-BA-03</t>
        </is>
      </c>
      <c r="B8" s="965" t="inlineStr">
        <is>
          <t>Art. 5(1b)</t>
        </is>
      </c>
      <c r="C8" s="965" t="inlineStr">
        <is>
          <t>Limited-manipulation qualification</t>
        </is>
      </c>
      <c r="D8" s="965" t="inlineStr">
        <is>
          <t>Manipulation does not increase exposure of depicted intimate parts or alter the nature of depicted sexually explicit activities.</t>
        </is>
      </c>
      <c r="E8" s="981" t="inlineStr">
        <is>
          <t>No</t>
        </is>
      </c>
      <c r="F8" s="981" t="str"/>
      <c r="G8" s="965" t="inlineStr">
        <is>
          <t>Controlled before/after comparison; reviewer memo</t>
        </is>
      </c>
      <c r="H8" s="981" t="str"/>
      <c r="I8" s="981" t="inlineStr">
        <is>
          <t>Not reviewed</t>
        </is>
      </c>
      <c r="J8" s="981" t="str"/>
      <c r="K8" s="986">
        <f>IF(A8="","",IF(E8="No","N/A",IF((COUNTIFS('06_EVIDENCE_REGISTER'!$B$6:$B$200,A8,'06_EVIDENCE_REGISTER'!$L$6:$L$200,"Current")-COUNTIFS('06_EVIDENCE_REGISTER'!$B$6:$B$200,A8,'06_EVIDENCE_REGISTER'!$L$6:$L$200,"Current",'06_EVIDENCE_REGISTER'!$J$6:$J$200,"&lt;"&amp;TODAY(),'06_EVIDENCE_REGISTER'!$J$6:$J$200,"&lt;&gt;"))&gt;0,"Current","Missing / stale")))</f>
        <v/>
      </c>
      <c r="L8" s="1358" t="str"/>
      <c r="M8" s="981" t="str"/>
    </row>
    <row r="9" ht="46" customHeight="1">
      <c r="A9" s="1000" t="inlineStr">
        <is>
          <t>EX-BB-01</t>
        </is>
      </c>
      <c r="B9" s="1001" t="inlineStr">
        <is>
          <t>Art. 5(1)(bb)</t>
        </is>
      </c>
      <c r="C9" s="1001" t="inlineStr">
        <is>
          <t>National-law 'without right' defence</t>
        </is>
      </c>
      <c r="D9" s="1001" t="inlineStr">
        <is>
          <t>The precise national-law defence applies to the relevant material/performance and assessed conduct.</t>
        </is>
      </c>
      <c r="E9" s="981" t="inlineStr">
        <is>
          <t>No</t>
        </is>
      </c>
      <c r="F9" s="981" t="str"/>
      <c r="G9" s="1001" t="inlineStr">
        <is>
          <t>National provision; jurisdiction; reasoned legal opinion</t>
        </is>
      </c>
      <c r="H9" s="981" t="str"/>
      <c r="I9" s="981" t="inlineStr">
        <is>
          <t>Not reviewed</t>
        </is>
      </c>
      <c r="J9" s="981" t="str"/>
      <c r="K9" s="986">
        <f>IF(A9="","",IF(E9="No","N/A",IF((COUNTIFS('06_EVIDENCE_REGISTER'!$B$6:$B$200,A9,'06_EVIDENCE_REGISTER'!$L$6:$L$200,"Current")-COUNTIFS('06_EVIDENCE_REGISTER'!$B$6:$B$200,A9,'06_EVIDENCE_REGISTER'!$L$6:$L$200,"Current",'06_EVIDENCE_REGISTER'!$J$6:$J$200,"&lt;"&amp;TODAY(),'06_EVIDENCE_REGISTER'!$J$6:$J$200,"&lt;&gt;"))&gt;0,"Current","Missing / stale")))</f>
        <v/>
      </c>
      <c r="L9" s="1358" t="str"/>
      <c r="M9" s="981" t="str"/>
    </row>
    <row r="10" ht="46" customHeight="1">
      <c r="A10" s="964" t="inlineStr">
        <is>
          <t>EX-BB-02</t>
        </is>
      </c>
      <c r="B10" s="965" t="inlineStr">
        <is>
          <t>Art. 5(1a)(a)(ii)</t>
        </is>
      </c>
      <c r="C10" s="965" t="inlineStr">
        <is>
          <t>Provider safeguard route</t>
        </is>
      </c>
      <c r="D10" s="965" t="inlineStr">
        <is>
          <t>For reasonably foreseeable/reproducible covered outcomes, statutory safety/corrective safeguards are reasonable, adequate and reliable.</t>
        </is>
      </c>
      <c r="E10" s="981" t="inlineStr">
        <is>
          <t>No</t>
        </is>
      </c>
      <c r="F10" s="981" t="str"/>
      <c r="G10" s="965" t="inlineStr">
        <is>
          <t>Capability/misuse testing; guardrails; abuse-report handling</t>
        </is>
      </c>
      <c r="H10" s="981" t="str"/>
      <c r="I10" s="981" t="inlineStr">
        <is>
          <t>Not reviewed</t>
        </is>
      </c>
      <c r="J10" s="981" t="str"/>
      <c r="K10" s="986">
        <f>IF(A10="","",IF(E10="No","N/A",IF((COUNTIFS('06_EVIDENCE_REGISTER'!$B$6:$B$200,A10,'06_EVIDENCE_REGISTER'!$L$6:$L$200,"Current")-COUNTIFS('06_EVIDENCE_REGISTER'!$B$6:$B$200,A10,'06_EVIDENCE_REGISTER'!$L$6:$L$200,"Current",'06_EVIDENCE_REGISTER'!$J$6:$J$200,"&lt;"&amp;TODAY(),'06_EVIDENCE_REGISTER'!$J$6:$J$200,"&lt;&gt;"))&gt;0,"Current","Missing / stale")))</f>
        <v/>
      </c>
      <c r="L10" s="1358" t="str"/>
      <c r="M10" s="981" t="str"/>
    </row>
    <row r="11" ht="46" customHeight="1">
      <c r="A11" s="1000" t="inlineStr">
        <is>
          <t>EX-D-01</t>
        </is>
      </c>
      <c r="B11" s="1001" t="inlineStr">
        <is>
          <t>Art. 5(1)(d) second sentence</t>
        </is>
      </c>
      <c r="C11" s="1001" t="inlineStr">
        <is>
          <t>Support-human-assessment route</t>
        </is>
      </c>
      <c r="D11" s="1001" t="inlineStr">
        <is>
          <t>AI only supports a human assessment already based on objective and verifiable facts directly linked to criminal activity.</t>
        </is>
      </c>
      <c r="E11" s="981" t="inlineStr">
        <is>
          <t>No</t>
        </is>
      </c>
      <c r="F11" s="981" t="str"/>
      <c r="G11" s="1001" t="inlineStr">
        <is>
          <t>Objective/verifiable factual record; human assessment procedure; decision log</t>
        </is>
      </c>
      <c r="H11" s="981" t="str"/>
      <c r="I11" s="981" t="inlineStr">
        <is>
          <t>Not reviewed</t>
        </is>
      </c>
      <c r="J11" s="981" t="str"/>
      <c r="K11" s="986">
        <f>IF(A11="","",IF(E11="No","N/A",IF((COUNTIFS('06_EVIDENCE_REGISTER'!$B$6:$B$200,A11,'06_EVIDENCE_REGISTER'!$L$6:$L$200,"Current")-COUNTIFS('06_EVIDENCE_REGISTER'!$B$6:$B$200,A11,'06_EVIDENCE_REGISTER'!$L$6:$L$200,"Current",'06_EVIDENCE_REGISTER'!$J$6:$J$200,"&lt;"&amp;TODAY(),'06_EVIDENCE_REGISTER'!$J$6:$J$200,"&lt;&gt;"))&gt;0,"Current","Missing / stale")))</f>
        <v/>
      </c>
      <c r="L11" s="1358" t="str"/>
      <c r="M11" s="981" t="str"/>
    </row>
    <row r="12" ht="46" customHeight="1">
      <c r="A12" s="964" t="inlineStr">
        <is>
          <t>EX-F-01</t>
        </is>
      </c>
      <c r="B12" s="965" t="inlineStr">
        <is>
          <t>Art. 5(1)(f)</t>
        </is>
      </c>
      <c r="C12" s="965" t="inlineStr">
        <is>
          <t>Medical-reason route</t>
        </is>
      </c>
      <c r="D12" s="965" t="inlineStr">
        <is>
          <t>Workplace/education emotion inference is intended to be put in place or on the market for a genuine medical reason.</t>
        </is>
      </c>
      <c r="E12" s="981" t="inlineStr">
        <is>
          <t>No</t>
        </is>
      </c>
      <c r="F12" s="981" t="str"/>
      <c r="G12" s="965" t="inlineStr">
        <is>
          <t>Intended purpose; medical rationale; approvals; use limitations</t>
        </is>
      </c>
      <c r="H12" s="981" t="str"/>
      <c r="I12" s="981" t="inlineStr">
        <is>
          <t>Not reviewed</t>
        </is>
      </c>
      <c r="J12" s="981" t="str"/>
      <c r="K12" s="986">
        <f>IF(A12="","",IF(E12="No","N/A",IF((COUNTIFS('06_EVIDENCE_REGISTER'!$B$6:$B$200,A12,'06_EVIDENCE_REGISTER'!$L$6:$L$200,"Current")-COUNTIFS('06_EVIDENCE_REGISTER'!$B$6:$B$200,A12,'06_EVIDENCE_REGISTER'!$L$6:$L$200,"Current",'06_EVIDENCE_REGISTER'!$J$6:$J$200,"&lt;"&amp;TODAY(),'06_EVIDENCE_REGISTER'!$J$6:$J$200,"&lt;&gt;"))&gt;0,"Current","Missing / stale")))</f>
        <v/>
      </c>
      <c r="L12" s="1358" t="str"/>
      <c r="M12" s="981" t="str"/>
    </row>
    <row r="13" ht="46" customHeight="1">
      <c r="A13" s="1000" t="inlineStr">
        <is>
          <t>EX-F-02</t>
        </is>
      </c>
      <c r="B13" s="1001" t="inlineStr">
        <is>
          <t>Art. 5(1)(f)</t>
        </is>
      </c>
      <c r="C13" s="1001" t="inlineStr">
        <is>
          <t>Safety-reason route</t>
        </is>
      </c>
      <c r="D13" s="1001" t="inlineStr">
        <is>
          <t>Workplace/education emotion inference is intended to be put in place or on the market for a genuine safety reason.</t>
        </is>
      </c>
      <c r="E13" s="981" t="inlineStr">
        <is>
          <t>No</t>
        </is>
      </c>
      <c r="F13" s="981" t="str"/>
      <c r="G13" s="1001" t="inlineStr">
        <is>
          <t>Intended purpose; safety rationale; hazard analysis; use limitations</t>
        </is>
      </c>
      <c r="H13" s="981" t="str"/>
      <c r="I13" s="981" t="inlineStr">
        <is>
          <t>Not reviewed</t>
        </is>
      </c>
      <c r="J13" s="981" t="str"/>
      <c r="K13" s="986">
        <f>IF(A13="","",IF(E13="No","N/A",IF((COUNTIFS('06_EVIDENCE_REGISTER'!$B$6:$B$200,A13,'06_EVIDENCE_REGISTER'!$L$6:$L$200,"Current")-COUNTIFS('06_EVIDENCE_REGISTER'!$B$6:$B$200,A13,'06_EVIDENCE_REGISTER'!$L$6:$L$200,"Current",'06_EVIDENCE_REGISTER'!$J$6:$J$200,"&lt;"&amp;TODAY(),'06_EVIDENCE_REGISTER'!$J$6:$J$200,"&lt;&gt;"))&gt;0,"Current","Missing / stale")))</f>
        <v/>
      </c>
      <c r="L13" s="1358" t="str"/>
      <c r="M13" s="981" t="str"/>
    </row>
    <row r="14" ht="46" customHeight="1">
      <c r="A14" s="964" t="inlineStr">
        <is>
          <t>EX-G-01</t>
        </is>
      </c>
      <c r="B14" s="965" t="inlineStr">
        <is>
          <t>Art. 5(1)(g) second sentence</t>
        </is>
      </c>
      <c r="C14" s="965" t="inlineStr">
        <is>
          <t>Lawful dataset labelling/filtering exclusion</t>
        </is>
      </c>
      <c r="D14" s="965" t="inlineStr">
        <is>
          <t>Activity is limited to lawful labelling/filtering of lawfully acquired biometric datasets based on biometric data.</t>
        </is>
      </c>
      <c r="E14" s="981" t="inlineStr">
        <is>
          <t>No</t>
        </is>
      </c>
      <c r="F14" s="981" t="str"/>
      <c r="G14" s="965" t="inlineStr">
        <is>
          <t>Lawful acquisition evidence; limited purpose; output taxonomy</t>
        </is>
      </c>
      <c r="H14" s="981" t="str"/>
      <c r="I14" s="981" t="inlineStr">
        <is>
          <t>Not reviewed</t>
        </is>
      </c>
      <c r="J14" s="981" t="str"/>
      <c r="K14" s="986">
        <f>IF(A14="","",IF(E14="No","N/A",IF((COUNTIFS('06_EVIDENCE_REGISTER'!$B$6:$B$200,A14,'06_EVIDENCE_REGISTER'!$L$6:$L$200,"Current")-COUNTIFS('06_EVIDENCE_REGISTER'!$B$6:$B$200,A14,'06_EVIDENCE_REGISTER'!$L$6:$L$200,"Current",'06_EVIDENCE_REGISTER'!$J$6:$J$200,"&lt;"&amp;TODAY(),'06_EVIDENCE_REGISTER'!$J$6:$J$200,"&lt;&gt;"))&gt;0,"Current","Missing / stale")))</f>
        <v/>
      </c>
      <c r="L14" s="1358" t="str"/>
      <c r="M14" s="981" t="str"/>
    </row>
    <row r="15" ht="46" customHeight="1">
      <c r="A15" s="1000" t="inlineStr">
        <is>
          <t>EX-G-02</t>
        </is>
      </c>
      <c r="B15" s="1001" t="inlineStr">
        <is>
          <t>Art. 5(1)(g) second sentence</t>
        </is>
      </c>
      <c r="C15" s="1001" t="inlineStr">
        <is>
          <t>Law-enforcement-area exclusion</t>
        </is>
      </c>
      <c r="D15" s="1001" t="inlineStr">
        <is>
          <t>Biometric-data categorisation falls within the stated law-enforcement-area exclusion; other applicable Union/national rules remain separately assessed.</t>
        </is>
      </c>
      <c r="E15" s="981" t="inlineStr">
        <is>
          <t>No</t>
        </is>
      </c>
      <c r="F15" s="981" t="str"/>
      <c r="G15" s="1001" t="inlineStr">
        <is>
          <t>Law-enforcement purpose and authority; data-protection/legal basis</t>
        </is>
      </c>
      <c r="H15" s="981" t="str"/>
      <c r="I15" s="981" t="inlineStr">
        <is>
          <t>Not reviewed</t>
        </is>
      </c>
      <c r="J15" s="981" t="str"/>
      <c r="K15" s="986">
        <f>IF(A15="","",IF(E15="No","N/A",IF((COUNTIFS('06_EVIDENCE_REGISTER'!$B$6:$B$200,A15,'06_EVIDENCE_REGISTER'!$L$6:$L$200,"Current")-COUNTIFS('06_EVIDENCE_REGISTER'!$B$6:$B$200,A15,'06_EVIDENCE_REGISTER'!$L$6:$L$200,"Current",'06_EVIDENCE_REGISTER'!$J$6:$J$200,"&lt;"&amp;TODAY(),'06_EVIDENCE_REGISTER'!$J$6:$J$200,"&lt;&gt;"))&gt;0,"Current","Missing / stale")))</f>
        <v/>
      </c>
      <c r="L15" s="1358" t="str"/>
      <c r="M15" s="981" t="str"/>
    </row>
    <row r="16" ht="46" customHeight="1">
      <c r="A16" s="964" t="inlineStr">
        <is>
          <t>EX-H-01</t>
        </is>
      </c>
      <c r="B16" s="965" t="inlineStr">
        <is>
          <t>Art. 5(1)(h)(i)</t>
        </is>
      </c>
      <c r="C16" s="965" t="inlineStr">
        <is>
          <t>Targeted search objective</t>
        </is>
      </c>
      <c r="D16" s="965" t="inlineStr">
        <is>
          <t>Specific use concerns the targeted search for the specified victims/missing persons and is strictly necessary.</t>
        </is>
      </c>
      <c r="E16" s="981" t="inlineStr">
        <is>
          <t>No</t>
        </is>
      </c>
      <c r="F16" s="981" t="str"/>
      <c r="G16" s="965" t="inlineStr">
        <is>
          <t>Case file; target identity; necessity reasoning</t>
        </is>
      </c>
      <c r="H16" s="981" t="str"/>
      <c r="I16" s="981" t="inlineStr">
        <is>
          <t>Not reviewed</t>
        </is>
      </c>
      <c r="J16" s="981" t="str"/>
      <c r="K16" s="986">
        <f>IF(A16="","",IF(E16="No","N/A",IF((COUNTIFS('06_EVIDENCE_REGISTER'!$B$6:$B$200,A16,'06_EVIDENCE_REGISTER'!$L$6:$L$200,"Current")-COUNTIFS('06_EVIDENCE_REGISTER'!$B$6:$B$200,A16,'06_EVIDENCE_REGISTER'!$L$6:$L$200,"Current",'06_EVIDENCE_REGISTER'!$J$6:$J$200,"&lt;"&amp;TODAY(),'06_EVIDENCE_REGISTER'!$J$6:$J$200,"&lt;&gt;"))&gt;0,"Current","Missing / stale")))</f>
        <v/>
      </c>
      <c r="L16" s="1358" t="str"/>
      <c r="M16" s="981" t="str"/>
    </row>
    <row r="17" ht="46" customHeight="1">
      <c r="A17" s="1000" t="inlineStr">
        <is>
          <t>EX-H-02</t>
        </is>
      </c>
      <c r="B17" s="1001" t="inlineStr">
        <is>
          <t>Art. 5(1)(h)(ii)</t>
        </is>
      </c>
      <c r="C17" s="1001" t="inlineStr">
        <is>
          <t>Serious threat / terrorist-attack objective</t>
        </is>
      </c>
      <c r="D17" s="1001" t="inlineStr">
        <is>
          <t>Specific use concerns the specified substantial/imminent threat to life/physical safety or genuine present/foreseeable terrorist-attack threat.</t>
        </is>
      </c>
      <c r="E17" s="981" t="inlineStr">
        <is>
          <t>No</t>
        </is>
      </c>
      <c r="F17" s="981" t="str"/>
      <c r="G17" s="1001" t="inlineStr">
        <is>
          <t>Threat assessment; necessity reasoning; scope limits</t>
        </is>
      </c>
      <c r="H17" s="981" t="str"/>
      <c r="I17" s="981" t="inlineStr">
        <is>
          <t>Not reviewed</t>
        </is>
      </c>
      <c r="J17" s="981" t="str"/>
      <c r="K17" s="986">
        <f>IF(A17="","",IF(E17="No","N/A",IF((COUNTIFS('06_EVIDENCE_REGISTER'!$B$6:$B$200,A17,'06_EVIDENCE_REGISTER'!$L$6:$L$200,"Current")-COUNTIFS('06_EVIDENCE_REGISTER'!$B$6:$B$200,A17,'06_EVIDENCE_REGISTER'!$L$6:$L$200,"Current",'06_EVIDENCE_REGISTER'!$J$6:$J$200,"&lt;"&amp;TODAY(),'06_EVIDENCE_REGISTER'!$J$6:$J$200,"&lt;&gt;"))&gt;0,"Current","Missing / stale")))</f>
        <v/>
      </c>
      <c r="L17" s="1358" t="str"/>
      <c r="M17" s="981" t="str"/>
    </row>
    <row r="18" ht="46" customHeight="1">
      <c r="A18" s="964" t="inlineStr">
        <is>
          <t>EX-H-03</t>
        </is>
      </c>
      <c r="B18" s="965" t="inlineStr">
        <is>
          <t>Art. 5(1)(h)(iii)</t>
        </is>
      </c>
      <c r="C18" s="965" t="inlineStr">
        <is>
          <t>Suspect localisation / identification objective</t>
        </is>
      </c>
      <c r="D18" s="965" t="inlineStr">
        <is>
          <t>Specific use concerns an Annex II offence meeting the applicable maximum-custodial-sentence threshold.</t>
        </is>
      </c>
      <c r="E18" s="981" t="inlineStr">
        <is>
          <t>No</t>
        </is>
      </c>
      <c r="F18" s="981" t="str"/>
      <c r="G18" s="965" t="inlineStr">
        <is>
          <t>Offence classification; penalty threshold; case file</t>
        </is>
      </c>
      <c r="H18" s="981" t="str"/>
      <c r="I18" s="981" t="inlineStr">
        <is>
          <t>Not reviewed</t>
        </is>
      </c>
      <c r="J18" s="981" t="str"/>
      <c r="K18" s="986">
        <f>IF(A18="","",IF(E18="No","N/A",IF((COUNTIFS('06_EVIDENCE_REGISTER'!$B$6:$B$200,A18,'06_EVIDENCE_REGISTER'!$L$6:$L$200,"Current")-COUNTIFS('06_EVIDENCE_REGISTER'!$B$6:$B$200,A18,'06_EVIDENCE_REGISTER'!$L$6:$L$200,"Current",'06_EVIDENCE_REGISTER'!$J$6:$J$200,"&lt;"&amp;TODAY(),'06_EVIDENCE_REGISTER'!$J$6:$J$200,"&lt;&gt;"))&gt;0,"Current","Missing / stale")))</f>
        <v/>
      </c>
      <c r="L18" s="1358" t="str"/>
      <c r="M18" s="981" t="str"/>
    </row>
    <row r="19" ht="46" customHeight="1">
      <c r="A19" s="1000" t="inlineStr">
        <is>
          <t>EX-H-04</t>
        </is>
      </c>
      <c r="B19" s="1001" t="inlineStr">
        <is>
          <t>Art. 5(2)</t>
        </is>
      </c>
      <c r="C19" s="1001" t="inlineStr">
        <is>
          <t>Necessity &amp; proportionality safeguards</t>
        </is>
      </c>
      <c r="D19" s="1001" t="inlineStr">
        <is>
          <t>Nature/seriousness/probability/scale of harm and consequences for rights/freedoms are assessed; use is limited temporally, geographically and personally.</t>
        </is>
      </c>
      <c r="E19" s="981" t="inlineStr">
        <is>
          <t>No</t>
        </is>
      </c>
      <c r="F19" s="981" t="str"/>
      <c r="G19" s="1001" t="inlineStr">
        <is>
          <t>Proportionality assessment; operational constraints</t>
        </is>
      </c>
      <c r="H19" s="981" t="str"/>
      <c r="I19" s="981" t="inlineStr">
        <is>
          <t>Not reviewed</t>
        </is>
      </c>
      <c r="J19" s="981" t="str"/>
      <c r="K19" s="986">
        <f>IF(A19="","",IF(E19="No","N/A",IF((COUNTIFS('06_EVIDENCE_REGISTER'!$B$6:$B$200,A19,'06_EVIDENCE_REGISTER'!$L$6:$L$200,"Current")-COUNTIFS('06_EVIDENCE_REGISTER'!$B$6:$B$200,A19,'06_EVIDENCE_REGISTER'!$L$6:$L$200,"Current",'06_EVIDENCE_REGISTER'!$J$6:$J$200,"&lt;"&amp;TODAY(),'06_EVIDENCE_REGISTER'!$J$6:$J$200,"&lt;&gt;"))&gt;0,"Current","Missing / stale")))</f>
        <v/>
      </c>
      <c r="L19" s="1358" t="str"/>
      <c r="M19" s="981" t="str"/>
    </row>
    <row r="20" ht="46" customHeight="1">
      <c r="A20" s="964" t="inlineStr">
        <is>
          <t>EX-H-05</t>
        </is>
      </c>
      <c r="B20" s="965" t="inlineStr">
        <is>
          <t>Art. 5(2); Arts. 27,49</t>
        </is>
      </c>
      <c r="C20" s="965" t="inlineStr">
        <is>
          <t>FRIA &amp; EU database prerequisites</t>
        </is>
      </c>
      <c r="D20" s="965" t="inlineStr">
        <is>
          <t>FRIA is completed and EU database registration is completed, subject to the specific urgency rule.</t>
        </is>
      </c>
      <c r="E20" s="981" t="inlineStr">
        <is>
          <t>No</t>
        </is>
      </c>
      <c r="F20" s="981" t="str"/>
      <c r="G20" s="965" t="inlineStr">
        <is>
          <t>FRIA; registration record; urgency rationale if used</t>
        </is>
      </c>
      <c r="H20" s="981" t="str"/>
      <c r="I20" s="981" t="inlineStr">
        <is>
          <t>Not reviewed</t>
        </is>
      </c>
      <c r="J20" s="981" t="str"/>
      <c r="K20" s="986">
        <f>IF(A20="","",IF(E20="No","N/A",IF((COUNTIFS('06_EVIDENCE_REGISTER'!$B$6:$B$200,A20,'06_EVIDENCE_REGISTER'!$L$6:$L$200,"Current")-COUNTIFS('06_EVIDENCE_REGISTER'!$B$6:$B$200,A20,'06_EVIDENCE_REGISTER'!$L$6:$L$200,"Current",'06_EVIDENCE_REGISTER'!$J$6:$J$200,"&lt;"&amp;TODAY(),'06_EVIDENCE_REGISTER'!$J$6:$J$200,"&lt;&gt;"))&gt;0,"Current","Missing / stale")))</f>
        <v/>
      </c>
      <c r="L20" s="1358" t="str"/>
      <c r="M20" s="981" t="str"/>
    </row>
    <row r="21" ht="46" customHeight="1">
      <c r="A21" s="1000" t="inlineStr">
        <is>
          <t>EX-H-06</t>
        </is>
      </c>
      <c r="B21" s="1001" t="inlineStr">
        <is>
          <t>Art. 5(3)</t>
        </is>
      </c>
      <c r="C21" s="1001" t="inlineStr">
        <is>
          <t>Prior-authorisation safeguard</t>
        </is>
      </c>
      <c r="D21" s="1001" t="inlineStr">
        <is>
          <t>Prior judicial or binding independent-administrative authorisation exists, or the narrow urgency path is correctly documented with request no later than 24 hours.</t>
        </is>
      </c>
      <c r="E21" s="981" t="inlineStr">
        <is>
          <t>No</t>
        </is>
      </c>
      <c r="F21" s="981" t="str"/>
      <c r="G21" s="1001" t="inlineStr">
        <is>
          <t>Authorisation/request; urgency rationale; outcome and deletion record if rejected</t>
        </is>
      </c>
      <c r="H21" s="981" t="str"/>
      <c r="I21" s="981" t="inlineStr">
        <is>
          <t>Not reviewed</t>
        </is>
      </c>
      <c r="J21" s="981" t="str"/>
      <c r="K21" s="986">
        <f>IF(A21="","",IF(E21="No","N/A",IF((COUNTIFS('06_EVIDENCE_REGISTER'!$B$6:$B$200,A21,'06_EVIDENCE_REGISTER'!$L$6:$L$200,"Current")-COUNTIFS('06_EVIDENCE_REGISTER'!$B$6:$B$200,A21,'06_EVIDENCE_REGISTER'!$L$6:$L$200,"Current",'06_EVIDENCE_REGISTER'!$J$6:$J$200,"&lt;"&amp;TODAY(),'06_EVIDENCE_REGISTER'!$J$6:$J$200,"&lt;&gt;"))&gt;0,"Current","Missing / stale")))</f>
        <v/>
      </c>
      <c r="L21" s="1358" t="str"/>
      <c r="M21" s="981" t="str"/>
    </row>
    <row r="22" ht="46" customHeight="1">
      <c r="A22" s="964" t="inlineStr">
        <is>
          <t>EX-H-07</t>
        </is>
      </c>
      <c r="B22" s="965" t="inlineStr">
        <is>
          <t>Art. 5(4)</t>
        </is>
      </c>
      <c r="C22" s="965" t="inlineStr">
        <is>
          <t>Authority-notification safeguard</t>
        </is>
      </c>
      <c r="D22" s="965" t="inlineStr">
        <is>
          <t>Use has been notified to the market-surveillance and national data-protection authorities under applicable national rules.</t>
        </is>
      </c>
      <c r="E22" s="981" t="inlineStr">
        <is>
          <t>No</t>
        </is>
      </c>
      <c r="F22" s="981" t="str"/>
      <c r="G22" s="965" t="inlineStr">
        <is>
          <t>Notification record; authority acknowledgements</t>
        </is>
      </c>
      <c r="H22" s="981" t="str"/>
      <c r="I22" s="981" t="inlineStr">
        <is>
          <t>Not reviewed</t>
        </is>
      </c>
      <c r="J22" s="981" t="str"/>
      <c r="K22" s="986">
        <f>IF(A22="","",IF(E22="No","N/A",IF((COUNTIFS('06_EVIDENCE_REGISTER'!$B$6:$B$200,A22,'06_EVIDENCE_REGISTER'!$L$6:$L$200,"Current")-COUNTIFS('06_EVIDENCE_REGISTER'!$B$6:$B$200,A22,'06_EVIDENCE_REGISTER'!$L$6:$L$200,"Current",'06_EVIDENCE_REGISTER'!$J$6:$J$200,"&lt;"&amp;TODAY(),'06_EVIDENCE_REGISTER'!$J$6:$J$200,"&lt;&gt;"))&gt;0,"Current","Missing / stale")))</f>
        <v/>
      </c>
      <c r="L22" s="1358" t="str"/>
      <c r="M22" s="981" t="str"/>
    </row>
    <row r="23" ht="46" customHeight="1">
      <c r="A23" s="1000" t="inlineStr">
        <is>
          <t>EX-H-08</t>
        </is>
      </c>
      <c r="B23" s="1001" t="inlineStr">
        <is>
          <t>Art. 5(5)</t>
        </is>
      </c>
      <c r="C23" s="1001" t="inlineStr">
        <is>
          <t>Member State legal authorisation</t>
        </is>
      </c>
      <c r="D23" s="1001" t="inlineStr">
        <is>
          <t>Member State law authorises the specific RBI use within EU limits and has not imposed a more restrictive rule that would bar it.</t>
        </is>
      </c>
      <c r="E23" s="981" t="inlineStr">
        <is>
          <t>No</t>
        </is>
      </c>
      <c r="F23" s="981" t="str"/>
      <c r="G23" s="1001" t="inlineStr">
        <is>
          <t>National legal provision; jurisdiction-specific legal review</t>
        </is>
      </c>
      <c r="H23" s="981" t="str"/>
      <c r="I23" s="981" t="inlineStr">
        <is>
          <t>Not reviewed</t>
        </is>
      </c>
      <c r="J23" s="981" t="str"/>
      <c r="K23" s="986">
        <f>IF(A23="","",IF(E23="No","N/A",IF((COUNTIFS('06_EVIDENCE_REGISTER'!$B$6:$B$200,A23,'06_EVIDENCE_REGISTER'!$L$6:$L$200,"Current")-COUNTIFS('06_EVIDENCE_REGISTER'!$B$6:$B$200,A23,'06_EVIDENCE_REGISTER'!$L$6:$L$200,"Current",'06_EVIDENCE_REGISTER'!$J$6:$J$200,"&lt;"&amp;TODAY(),'06_EVIDENCE_REGISTER'!$J$6:$J$200,"&lt;&gt;"))&gt;0,"Current","Missing / stale")))</f>
        <v/>
      </c>
      <c r="L23" s="1358" t="str"/>
      <c r="M23" s="981" t="str"/>
    </row>
    <row r="24" ht="46" customHeight="1">
      <c r="A24" s="964" t="inlineStr">
        <is>
          <t>EX-H-09</t>
        </is>
      </c>
      <c r="B24" s="965" t="inlineStr">
        <is>
          <t>Art. 5(3)</t>
        </is>
      </c>
      <c r="C24" s="965" t="inlineStr">
        <is>
          <t>No solely automated adverse legal effect</t>
        </is>
      </c>
      <c r="D24" s="965" t="inlineStr">
        <is>
          <t>No adverse legal-effect decision is taken based solely on RBI output.</t>
        </is>
      </c>
      <c r="E24" s="981" t="inlineStr">
        <is>
          <t>No</t>
        </is>
      </c>
      <c r="F24" s="981" t="str"/>
      <c r="G24" s="965" t="inlineStr">
        <is>
          <t>Decision policy; human-review evidence</t>
        </is>
      </c>
      <c r="H24" s="981" t="str"/>
      <c r="I24" s="981" t="inlineStr">
        <is>
          <t>Not reviewed</t>
        </is>
      </c>
      <c r="J24" s="981" t="str"/>
      <c r="K24" s="986">
        <f>IF(A24="","",IF(E24="No","N/A",IF((COUNTIFS('06_EVIDENCE_REGISTER'!$B$6:$B$200,A24,'06_EVIDENCE_REGISTER'!$L$6:$L$200,"Current")-COUNTIFS('06_EVIDENCE_REGISTER'!$B$6:$B$200,A24,'06_EVIDENCE_REGISTER'!$L$6:$L$200,"Current",'06_EVIDENCE_REGISTER'!$J$6:$J$200,"&lt;"&amp;TODAY(),'06_EVIDENCE_REGISTER'!$J$6:$J$200,"&lt;&gt;"))&gt;0,"Current","Missing / stale")))</f>
        <v/>
      </c>
      <c r="L24" s="1358" t="str"/>
      <c r="M24" s="981" t="str"/>
    </row>
  </sheetData>
  <autoFilter ref="A5:M24"/>
  <mergeCells count="3">
    <mergeCell ref="A3:M3"/>
    <mergeCell ref="A2:M2"/>
    <mergeCell ref="A1:M1"/>
  </mergeCells>
  <conditionalFormatting sqref="I6:I24">
    <cfRule type="expression" priority="1" dxfId="0">
      <formula>OR(I6="Rejected",I6="Needs more evidence")</formula>
    </cfRule>
    <cfRule type="expression" priority="2" dxfId="3">
      <formula>I6="Approved"</formula>
    </cfRule>
  </conditionalFormatting>
  <conditionalFormatting sqref="K6:K24">
    <cfRule type="expression" priority="3" dxfId="0">
      <formula>K6="Missing / stale"</formula>
    </cfRule>
    <cfRule type="expression" priority="4" dxfId="3">
      <formula>K6="Current"</formula>
    </cfRule>
  </conditionalFormatting>
  <dataValidations count="2">
    <dataValidation sqref="E6:E24" showDropDown="0" showInputMessage="0" showErrorMessage="0" allowBlank="0" type="list">
      <formula1>"Yes,No,Unsure"</formula1>
    </dataValidation>
    <dataValidation sqref="I6:I24" showDropDown="0" showInputMessage="0" showErrorMessage="0" allowBlank="0" type="list">
      <formula1>"Not reviewed,Approved,Rejected,Needs more evidence,Not applicable"</formula1>
    </dataValidation>
  </dataValidations>
  <pageMargins left="0.25" right="0.25" top="0.5" bottom="0.5" header="0.3" footer="0.3"/>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S35"/>
  <sheetViews>
    <sheetView showGridLines="0" workbookViewId="0">
      <pane ySplit="5" topLeftCell="A6" activePane="bottomLeft" state="frozen"/>
      <selection pane="bottomLeft" activeCell="A1" sqref="A1"/>
    </sheetView>
  </sheetViews>
  <sheetFormatPr baseColWidth="8" defaultRowHeight="15"/>
  <cols>
    <col width="14" customWidth="1" min="1" max="1"/>
    <col width="28" customWidth="1" min="2" max="2"/>
    <col width="18" customWidth="1" min="3" max="3"/>
    <col width="28" customWidth="1" min="4" max="4"/>
    <col width="26" customWidth="1" min="5" max="5"/>
    <col width="40" customWidth="1" min="6" max="6"/>
    <col width="22" customWidth="1" min="7" max="7"/>
    <col width="16" customWidth="1" min="8" max="8"/>
    <col width="18" customWidth="1" min="9" max="9"/>
    <col width="38" customWidth="1" min="10" max="10"/>
    <col width="24" customWidth="1" min="11" max="11"/>
    <col width="18" customWidth="1" min="12" max="12"/>
    <col width="18" customWidth="1" min="13" max="13"/>
    <col width="26" customWidth="1" min="14" max="14"/>
    <col width="18" customWidth="1" min="15" max="15"/>
    <col width="18" customWidth="1" min="16" max="16"/>
    <col width="14" customWidth="1" min="17" max="17"/>
    <col width="22" customWidth="1" min="18" max="18"/>
    <col width="34" customWidth="1" min="19" max="19"/>
  </cols>
  <sheetData>
    <row r="1">
      <c r="A1" s="705" t="inlineStr">
        <is>
          <t>Article 5 Use-Case &amp; Release Log</t>
        </is>
      </c>
      <c r="B1" s="1" t="n"/>
      <c r="C1" s="1" t="n"/>
      <c r="D1" s="1" t="n"/>
      <c r="E1" s="1" t="n"/>
      <c r="F1" s="1" t="n"/>
      <c r="G1" s="1" t="n"/>
      <c r="H1" s="1" t="n"/>
      <c r="I1" s="1" t="n"/>
      <c r="J1" s="1" t="n"/>
      <c r="K1" s="1" t="n"/>
      <c r="L1" s="1" t="n"/>
      <c r="M1" s="1" t="n"/>
      <c r="N1" s="1" t="n"/>
      <c r="O1" s="1" t="n"/>
      <c r="P1" s="1" t="n"/>
      <c r="Q1" s="1" t="n"/>
      <c r="R1" s="1" t="n"/>
      <c r="S1" s="1" t="n"/>
    </row>
    <row r="2">
      <c r="A2" s="709" t="inlineStr">
        <is>
          <t>Assess the actual feature, deployment and operator use—not only the product name. A single AI system can have different Article 5 outcomes across use cases and releases.</t>
        </is>
      </c>
      <c r="B2" s="1" t="n"/>
      <c r="C2" s="1" t="n"/>
      <c r="D2" s="1" t="n"/>
      <c r="E2" s="1" t="n"/>
      <c r="F2" s="1" t="n"/>
      <c r="G2" s="1" t="n"/>
      <c r="H2" s="1" t="n"/>
      <c r="I2" s="1" t="n"/>
      <c r="J2" s="1" t="n"/>
      <c r="K2" s="1" t="n"/>
      <c r="L2" s="1" t="n"/>
      <c r="M2" s="1" t="n"/>
      <c r="N2" s="1" t="n"/>
      <c r="O2" s="1" t="n"/>
      <c r="P2" s="1" t="n"/>
      <c r="Q2" s="1" t="n"/>
      <c r="R2" s="1" t="n"/>
      <c r="S2" s="1" t="n"/>
    </row>
    <row r="3">
      <c r="A3" s="713" t="inlineStr">
        <is>
          <t>Record every material use case and change. A 'Yes' or 'Unsure' Article 5 signal should remain on HOLD until an authorised reviewer resolves the route and evidence.</t>
        </is>
      </c>
      <c r="B3" s="1" t="n"/>
      <c r="C3" s="1" t="n"/>
      <c r="D3" s="1" t="n"/>
      <c r="E3" s="1" t="n"/>
      <c r="F3" s="1" t="n"/>
      <c r="G3" s="1" t="n"/>
      <c r="H3" s="1" t="n"/>
      <c r="I3" s="1" t="n"/>
      <c r="J3" s="1" t="n"/>
      <c r="K3" s="1" t="n"/>
      <c r="L3" s="1" t="n"/>
      <c r="M3" s="1" t="n"/>
      <c r="N3" s="1" t="n"/>
      <c r="O3" s="1" t="n"/>
      <c r="P3" s="1" t="n"/>
      <c r="Q3" s="1" t="n"/>
      <c r="R3" s="1" t="n"/>
      <c r="S3" s="1" t="n"/>
    </row>
    <row r="4"/>
    <row r="5">
      <c r="A5" s="129" t="inlineStr">
        <is>
          <t>Use Case ID</t>
        </is>
      </c>
      <c r="B5" s="375" t="inlineStr">
        <is>
          <t>Feature / release / deployment</t>
        </is>
      </c>
      <c r="C5" s="375" t="inlineStr">
        <is>
          <t>Assessed activity</t>
        </is>
      </c>
      <c r="D5" s="375" t="inlineStr">
        <is>
          <t>Context / location</t>
        </is>
      </c>
      <c r="E5" s="375" t="inlineStr">
        <is>
          <t>Affected persons / groups</t>
        </is>
      </c>
      <c r="F5" s="375" t="inlineStr">
        <is>
          <t>AI behaviour / function</t>
        </is>
      </c>
      <c r="G5" s="375" t="inlineStr">
        <is>
          <t>Potential Article 5 route</t>
        </is>
      </c>
      <c r="H5" s="375" t="inlineStr">
        <is>
          <t>Article 5 signal?</t>
        </is>
      </c>
      <c r="I5" s="375" t="inlineStr">
        <is>
          <t>Exception / qualification claimed?</t>
        </is>
      </c>
      <c r="J5" s="375" t="inlineStr">
        <is>
          <t>Facts / rationale</t>
        </is>
      </c>
      <c r="K5" s="375" t="inlineStr">
        <is>
          <t>Preliminary disposition</t>
        </is>
      </c>
      <c r="L5" s="375" t="inlineStr">
        <is>
          <t>Owner</t>
        </is>
      </c>
      <c r="M5" s="375" t="inlineStr">
        <is>
          <t>Reviewer</t>
        </is>
      </c>
      <c r="N5" s="375" t="inlineStr">
        <is>
          <t>Reviewer decision</t>
        </is>
      </c>
      <c r="O5" s="375" t="inlineStr">
        <is>
          <t>Evidence ID</t>
        </is>
      </c>
      <c r="P5" s="375" t="inlineStr">
        <is>
          <t>Evidence state</t>
        </is>
      </c>
      <c r="Q5" s="375" t="inlineStr">
        <is>
          <t>Last review</t>
        </is>
      </c>
      <c r="R5" s="375" t="inlineStr">
        <is>
          <t>Release gate</t>
        </is>
      </c>
      <c r="S5" s="130" t="inlineStr">
        <is>
          <t>Notes / remediation</t>
        </is>
      </c>
    </row>
    <row r="6" ht="42" customHeight="1">
      <c r="A6" s="964" t="inlineStr">
        <is>
          <t>UC-001</t>
        </is>
      </c>
      <c r="B6" s="981" t="n"/>
      <c r="C6" s="981" t="n"/>
      <c r="D6" s="981" t="n"/>
      <c r="E6" s="981" t="n"/>
      <c r="F6" s="981" t="n"/>
      <c r="G6" s="981" t="n"/>
      <c r="H6" s="981" t="n"/>
      <c r="I6" s="981" t="n"/>
      <c r="J6" s="981" t="n"/>
      <c r="K6" s="986">
        <f>IF(B6="","",IF(H6="Unsure","Needs assessment",IF(H6="Yes",IF(I6="Yes","Potential prohibition — exception route claimed",IF(I6="Unsure","Potential prohibition — exception status unresolved","Potential prohibition — no exception claimed")),IF(H6="No","No Article 5 signal indicated","Needs assessment"))))</f>
        <v/>
      </c>
      <c r="L6" s="981" t="n"/>
      <c r="M6" s="981" t="n"/>
      <c r="N6" s="981" t="n"/>
      <c r="O6" s="981" t="n"/>
      <c r="P6" s="986">
        <f>IF(B6="","",IF((COUNTIFS('06_EVIDENCE_REGISTER'!$B$6:$B$200,A6,'06_EVIDENCE_REGISTER'!$L$6:$L$200,"Current")-COUNTIFS('06_EVIDENCE_REGISTER'!$B$6:$B$200,A6,'06_EVIDENCE_REGISTER'!$L$6:$L$200,"Current",'06_EVIDENCE_REGISTER'!$J$6:$J$200,"&lt;"&amp;TODAY(),'06_EVIDENCE_REGISTER'!$J$6:$J$200,"&lt;&gt;"))&gt;0,"Current","Missing / stale"))</f>
        <v/>
      </c>
      <c r="Q6" s="1358" t="n"/>
      <c r="R6" s="986">
        <f>IF(B6="","",IF(N6="Potential prohibited practice identified","BLOCK",IF(N6="No prohibited practice identified","CLEAR FOR ARTICLE 5 GATE",IF(N6="Exception / qualification accepted",IF(P6="Current","CONDITIONAL CLEAR — DOCUMENT ROUTE","HOLD — EVIDENCE REQUIRED"),"HOLD — INDEPENDENT REVIEW"))))</f>
        <v/>
      </c>
      <c r="S6" s="981" t="n"/>
    </row>
    <row r="7" ht="42" customHeight="1">
      <c r="A7" s="1000" t="inlineStr">
        <is>
          <t>UC-002</t>
        </is>
      </c>
      <c r="B7" s="981" t="n"/>
      <c r="C7" s="981" t="n"/>
      <c r="D7" s="981" t="n"/>
      <c r="E7" s="981" t="n"/>
      <c r="F7" s="981" t="n"/>
      <c r="G7" s="981" t="n"/>
      <c r="H7" s="981" t="n"/>
      <c r="I7" s="981" t="n"/>
      <c r="J7" s="981" t="n"/>
      <c r="K7" s="986">
        <f>IF(B7="","",IF(H7="Unsure","Needs assessment",IF(H7="Yes",IF(I7="Yes","Potential prohibition — exception route claimed",IF(I7="Unsure","Potential prohibition — exception status unresolved","Potential prohibition — no exception claimed")),IF(H7="No","No Article 5 signal indicated","Needs assessment"))))</f>
        <v/>
      </c>
      <c r="L7" s="981" t="n"/>
      <c r="M7" s="981" t="n"/>
      <c r="N7" s="981" t="n"/>
      <c r="O7" s="981" t="n"/>
      <c r="P7" s="986">
        <f>IF(B7="","",IF((COUNTIFS('06_EVIDENCE_REGISTER'!$B$6:$B$200,A7,'06_EVIDENCE_REGISTER'!$L$6:$L$200,"Current")-COUNTIFS('06_EVIDENCE_REGISTER'!$B$6:$B$200,A7,'06_EVIDENCE_REGISTER'!$L$6:$L$200,"Current",'06_EVIDENCE_REGISTER'!$J$6:$J$200,"&lt;"&amp;TODAY(),'06_EVIDENCE_REGISTER'!$J$6:$J$200,"&lt;&gt;"))&gt;0,"Current","Missing / stale"))</f>
        <v/>
      </c>
      <c r="Q7" s="1358" t="n"/>
      <c r="R7" s="986">
        <f>IF(B7="","",IF(N7="Potential prohibited practice identified","BLOCK",IF(N7="No prohibited practice identified","CLEAR FOR ARTICLE 5 GATE",IF(N7="Exception / qualification accepted",IF(P7="Current","CONDITIONAL CLEAR — DOCUMENT ROUTE","HOLD — EVIDENCE REQUIRED"),"HOLD — INDEPENDENT REVIEW"))))</f>
        <v/>
      </c>
      <c r="S7" s="981" t="n"/>
    </row>
    <row r="8" ht="42" customHeight="1">
      <c r="A8" s="964" t="inlineStr">
        <is>
          <t>UC-003</t>
        </is>
      </c>
      <c r="B8" s="981" t="n"/>
      <c r="C8" s="981" t="n"/>
      <c r="D8" s="981" t="n"/>
      <c r="E8" s="981" t="n"/>
      <c r="F8" s="981" t="n"/>
      <c r="G8" s="981" t="n"/>
      <c r="H8" s="981" t="n"/>
      <c r="I8" s="981" t="n"/>
      <c r="J8" s="981" t="n"/>
      <c r="K8" s="986">
        <f>IF(B8="","",IF(H8="Unsure","Needs assessment",IF(H8="Yes",IF(I8="Yes","Potential prohibition — exception route claimed",IF(I8="Unsure","Potential prohibition — exception status unresolved","Potential prohibition — no exception claimed")),IF(H8="No","No Article 5 signal indicated","Needs assessment"))))</f>
        <v/>
      </c>
      <c r="L8" s="981" t="n"/>
      <c r="M8" s="981" t="n"/>
      <c r="N8" s="981" t="n"/>
      <c r="O8" s="981" t="n"/>
      <c r="P8" s="986">
        <f>IF(B8="","",IF((COUNTIFS('06_EVIDENCE_REGISTER'!$B$6:$B$200,A8,'06_EVIDENCE_REGISTER'!$L$6:$L$200,"Current")-COUNTIFS('06_EVIDENCE_REGISTER'!$B$6:$B$200,A8,'06_EVIDENCE_REGISTER'!$L$6:$L$200,"Current",'06_EVIDENCE_REGISTER'!$J$6:$J$200,"&lt;"&amp;TODAY(),'06_EVIDENCE_REGISTER'!$J$6:$J$200,"&lt;&gt;"))&gt;0,"Current","Missing / stale"))</f>
        <v/>
      </c>
      <c r="Q8" s="1358" t="n"/>
      <c r="R8" s="986">
        <f>IF(B8="","",IF(N8="Potential prohibited practice identified","BLOCK",IF(N8="No prohibited practice identified","CLEAR FOR ARTICLE 5 GATE",IF(N8="Exception / qualification accepted",IF(P8="Current","CONDITIONAL CLEAR — DOCUMENT ROUTE","HOLD — EVIDENCE REQUIRED"),"HOLD — INDEPENDENT REVIEW"))))</f>
        <v/>
      </c>
      <c r="S8" s="981" t="n"/>
    </row>
    <row r="9" ht="42" customHeight="1">
      <c r="A9" s="1000" t="inlineStr">
        <is>
          <t>UC-004</t>
        </is>
      </c>
      <c r="B9" s="981" t="n"/>
      <c r="C9" s="981" t="n"/>
      <c r="D9" s="981" t="n"/>
      <c r="E9" s="981" t="n"/>
      <c r="F9" s="981" t="n"/>
      <c r="G9" s="981" t="n"/>
      <c r="H9" s="981" t="n"/>
      <c r="I9" s="981" t="n"/>
      <c r="J9" s="981" t="n"/>
      <c r="K9" s="986">
        <f>IF(B9="","",IF(H9="Unsure","Needs assessment",IF(H9="Yes",IF(I9="Yes","Potential prohibition — exception route claimed",IF(I9="Unsure","Potential prohibition — exception status unresolved","Potential prohibition — no exception claimed")),IF(H9="No","No Article 5 signal indicated","Needs assessment"))))</f>
        <v/>
      </c>
      <c r="L9" s="981" t="n"/>
      <c r="M9" s="981" t="n"/>
      <c r="N9" s="981" t="n"/>
      <c r="O9" s="981" t="n"/>
      <c r="P9" s="986">
        <f>IF(B9="","",IF((COUNTIFS('06_EVIDENCE_REGISTER'!$B$6:$B$200,A9,'06_EVIDENCE_REGISTER'!$L$6:$L$200,"Current")-COUNTIFS('06_EVIDENCE_REGISTER'!$B$6:$B$200,A9,'06_EVIDENCE_REGISTER'!$L$6:$L$200,"Current",'06_EVIDENCE_REGISTER'!$J$6:$J$200,"&lt;"&amp;TODAY(),'06_EVIDENCE_REGISTER'!$J$6:$J$200,"&lt;&gt;"))&gt;0,"Current","Missing / stale"))</f>
        <v/>
      </c>
      <c r="Q9" s="1358" t="n"/>
      <c r="R9" s="986">
        <f>IF(B9="","",IF(N9="Potential prohibited practice identified","BLOCK",IF(N9="No prohibited practice identified","CLEAR FOR ARTICLE 5 GATE",IF(N9="Exception / qualification accepted",IF(P9="Current","CONDITIONAL CLEAR — DOCUMENT ROUTE","HOLD — EVIDENCE REQUIRED"),"HOLD — INDEPENDENT REVIEW"))))</f>
        <v/>
      </c>
      <c r="S9" s="981" t="n"/>
    </row>
    <row r="10" ht="42" customHeight="1">
      <c r="A10" s="964" t="inlineStr">
        <is>
          <t>UC-005</t>
        </is>
      </c>
      <c r="B10" s="981" t="n"/>
      <c r="C10" s="981" t="n"/>
      <c r="D10" s="981" t="n"/>
      <c r="E10" s="981" t="n"/>
      <c r="F10" s="981" t="n"/>
      <c r="G10" s="981" t="n"/>
      <c r="H10" s="981" t="n"/>
      <c r="I10" s="981" t="n"/>
      <c r="J10" s="981" t="n"/>
      <c r="K10" s="986">
        <f>IF(B10="","",IF(H10="Unsure","Needs assessment",IF(H10="Yes",IF(I10="Yes","Potential prohibition — exception route claimed",IF(I10="Unsure","Potential prohibition — exception status unresolved","Potential prohibition — no exception claimed")),IF(H10="No","No Article 5 signal indicated","Needs assessment"))))</f>
        <v/>
      </c>
      <c r="L10" s="981" t="n"/>
      <c r="M10" s="981" t="n"/>
      <c r="N10" s="981" t="n"/>
      <c r="O10" s="981" t="n"/>
      <c r="P10" s="986">
        <f>IF(B10="","",IF((COUNTIFS('06_EVIDENCE_REGISTER'!$B$6:$B$200,A10,'06_EVIDENCE_REGISTER'!$L$6:$L$200,"Current")-COUNTIFS('06_EVIDENCE_REGISTER'!$B$6:$B$200,A10,'06_EVIDENCE_REGISTER'!$L$6:$L$200,"Current",'06_EVIDENCE_REGISTER'!$J$6:$J$200,"&lt;"&amp;TODAY(),'06_EVIDENCE_REGISTER'!$J$6:$J$200,"&lt;&gt;"))&gt;0,"Current","Missing / stale"))</f>
        <v/>
      </c>
      <c r="Q10" s="1358" t="n"/>
      <c r="R10" s="986">
        <f>IF(B10="","",IF(N10="Potential prohibited practice identified","BLOCK",IF(N10="No prohibited practice identified","CLEAR FOR ARTICLE 5 GATE",IF(N10="Exception / qualification accepted",IF(P10="Current","CONDITIONAL CLEAR — DOCUMENT ROUTE","HOLD — EVIDENCE REQUIRED"),"HOLD — INDEPENDENT REVIEW"))))</f>
        <v/>
      </c>
      <c r="S10" s="981" t="n"/>
    </row>
    <row r="11" ht="42" customHeight="1">
      <c r="A11" s="1000" t="inlineStr">
        <is>
          <t>UC-006</t>
        </is>
      </c>
      <c r="B11" s="981" t="n"/>
      <c r="C11" s="981" t="n"/>
      <c r="D11" s="981" t="n"/>
      <c r="E11" s="981" t="n"/>
      <c r="F11" s="981" t="n"/>
      <c r="G11" s="981" t="n"/>
      <c r="H11" s="981" t="n"/>
      <c r="I11" s="981" t="n"/>
      <c r="J11" s="981" t="n"/>
      <c r="K11" s="986">
        <f>IF(B11="","",IF(H11="Unsure","Needs assessment",IF(H11="Yes",IF(I11="Yes","Potential prohibition — exception route claimed",IF(I11="Unsure","Potential prohibition — exception status unresolved","Potential prohibition — no exception claimed")),IF(H11="No","No Article 5 signal indicated","Needs assessment"))))</f>
        <v/>
      </c>
      <c r="L11" s="981" t="n"/>
      <c r="M11" s="981" t="n"/>
      <c r="N11" s="981" t="n"/>
      <c r="O11" s="981" t="n"/>
      <c r="P11" s="986">
        <f>IF(B11="","",IF((COUNTIFS('06_EVIDENCE_REGISTER'!$B$6:$B$200,A11,'06_EVIDENCE_REGISTER'!$L$6:$L$200,"Current")-COUNTIFS('06_EVIDENCE_REGISTER'!$B$6:$B$200,A11,'06_EVIDENCE_REGISTER'!$L$6:$L$200,"Current",'06_EVIDENCE_REGISTER'!$J$6:$J$200,"&lt;"&amp;TODAY(),'06_EVIDENCE_REGISTER'!$J$6:$J$200,"&lt;&gt;"))&gt;0,"Current","Missing / stale"))</f>
        <v/>
      </c>
      <c r="Q11" s="1358" t="n"/>
      <c r="R11" s="986">
        <f>IF(B11="","",IF(N11="Potential prohibited practice identified","BLOCK",IF(N11="No prohibited practice identified","CLEAR FOR ARTICLE 5 GATE",IF(N11="Exception / qualification accepted",IF(P11="Current","CONDITIONAL CLEAR — DOCUMENT ROUTE","HOLD — EVIDENCE REQUIRED"),"HOLD — INDEPENDENT REVIEW"))))</f>
        <v/>
      </c>
      <c r="S11" s="981" t="n"/>
    </row>
    <row r="12" ht="42" customHeight="1">
      <c r="A12" s="964" t="inlineStr">
        <is>
          <t>UC-007</t>
        </is>
      </c>
      <c r="B12" s="981" t="n"/>
      <c r="C12" s="981" t="n"/>
      <c r="D12" s="981" t="n"/>
      <c r="E12" s="981" t="n"/>
      <c r="F12" s="981" t="n"/>
      <c r="G12" s="981" t="n"/>
      <c r="H12" s="981" t="n"/>
      <c r="I12" s="981" t="n"/>
      <c r="J12" s="981" t="n"/>
      <c r="K12" s="986">
        <f>IF(B12="","",IF(H12="Unsure","Needs assessment",IF(H12="Yes",IF(I12="Yes","Potential prohibition — exception route claimed",IF(I12="Unsure","Potential prohibition — exception status unresolved","Potential prohibition — no exception claimed")),IF(H12="No","No Article 5 signal indicated","Needs assessment"))))</f>
        <v/>
      </c>
      <c r="L12" s="981" t="n"/>
      <c r="M12" s="981" t="n"/>
      <c r="N12" s="981" t="n"/>
      <c r="O12" s="981" t="n"/>
      <c r="P12" s="986">
        <f>IF(B12="","",IF((COUNTIFS('06_EVIDENCE_REGISTER'!$B$6:$B$200,A12,'06_EVIDENCE_REGISTER'!$L$6:$L$200,"Current")-COUNTIFS('06_EVIDENCE_REGISTER'!$B$6:$B$200,A12,'06_EVIDENCE_REGISTER'!$L$6:$L$200,"Current",'06_EVIDENCE_REGISTER'!$J$6:$J$200,"&lt;"&amp;TODAY(),'06_EVIDENCE_REGISTER'!$J$6:$J$200,"&lt;&gt;"))&gt;0,"Current","Missing / stale"))</f>
        <v/>
      </c>
      <c r="Q12" s="1358" t="n"/>
      <c r="R12" s="986">
        <f>IF(B12="","",IF(N12="Potential prohibited practice identified","BLOCK",IF(N12="No prohibited practice identified","CLEAR FOR ARTICLE 5 GATE",IF(N12="Exception / qualification accepted",IF(P12="Current","CONDITIONAL CLEAR — DOCUMENT ROUTE","HOLD — EVIDENCE REQUIRED"),"HOLD — INDEPENDENT REVIEW"))))</f>
        <v/>
      </c>
      <c r="S12" s="981" t="n"/>
    </row>
    <row r="13" ht="42" customHeight="1">
      <c r="A13" s="1000" t="inlineStr">
        <is>
          <t>UC-008</t>
        </is>
      </c>
      <c r="B13" s="981" t="n"/>
      <c r="C13" s="981" t="n"/>
      <c r="D13" s="981" t="n"/>
      <c r="E13" s="981" t="n"/>
      <c r="F13" s="981" t="n"/>
      <c r="G13" s="981" t="n"/>
      <c r="H13" s="981" t="n"/>
      <c r="I13" s="981" t="n"/>
      <c r="J13" s="981" t="n"/>
      <c r="K13" s="986">
        <f>IF(B13="","",IF(H13="Unsure","Needs assessment",IF(H13="Yes",IF(I13="Yes","Potential prohibition — exception route claimed",IF(I13="Unsure","Potential prohibition — exception status unresolved","Potential prohibition — no exception claimed")),IF(H13="No","No Article 5 signal indicated","Needs assessment"))))</f>
        <v/>
      </c>
      <c r="L13" s="981" t="n"/>
      <c r="M13" s="981" t="n"/>
      <c r="N13" s="981" t="n"/>
      <c r="O13" s="981" t="n"/>
      <c r="P13" s="986">
        <f>IF(B13="","",IF((COUNTIFS('06_EVIDENCE_REGISTER'!$B$6:$B$200,A13,'06_EVIDENCE_REGISTER'!$L$6:$L$200,"Current")-COUNTIFS('06_EVIDENCE_REGISTER'!$B$6:$B$200,A13,'06_EVIDENCE_REGISTER'!$L$6:$L$200,"Current",'06_EVIDENCE_REGISTER'!$J$6:$J$200,"&lt;"&amp;TODAY(),'06_EVIDENCE_REGISTER'!$J$6:$J$200,"&lt;&gt;"))&gt;0,"Current","Missing / stale"))</f>
        <v/>
      </c>
      <c r="Q13" s="1358" t="n"/>
      <c r="R13" s="986">
        <f>IF(B13="","",IF(N13="Potential prohibited practice identified","BLOCK",IF(N13="No prohibited practice identified","CLEAR FOR ARTICLE 5 GATE",IF(N13="Exception / qualification accepted",IF(P13="Current","CONDITIONAL CLEAR — DOCUMENT ROUTE","HOLD — EVIDENCE REQUIRED"),"HOLD — INDEPENDENT REVIEW"))))</f>
        <v/>
      </c>
      <c r="S13" s="981" t="n"/>
    </row>
    <row r="14" ht="42" customHeight="1">
      <c r="A14" s="964" t="inlineStr">
        <is>
          <t>UC-009</t>
        </is>
      </c>
      <c r="B14" s="981" t="n"/>
      <c r="C14" s="981" t="n"/>
      <c r="D14" s="981" t="n"/>
      <c r="E14" s="981" t="n"/>
      <c r="F14" s="981" t="n"/>
      <c r="G14" s="981" t="n"/>
      <c r="H14" s="981" t="n"/>
      <c r="I14" s="981" t="n"/>
      <c r="J14" s="981" t="n"/>
      <c r="K14" s="986">
        <f>IF(B14="","",IF(H14="Unsure","Needs assessment",IF(H14="Yes",IF(I14="Yes","Potential prohibition — exception route claimed",IF(I14="Unsure","Potential prohibition — exception status unresolved","Potential prohibition — no exception claimed")),IF(H14="No","No Article 5 signal indicated","Needs assessment"))))</f>
        <v/>
      </c>
      <c r="L14" s="981" t="n"/>
      <c r="M14" s="981" t="n"/>
      <c r="N14" s="981" t="n"/>
      <c r="O14" s="981" t="n"/>
      <c r="P14" s="986">
        <f>IF(B14="","",IF((COUNTIFS('06_EVIDENCE_REGISTER'!$B$6:$B$200,A14,'06_EVIDENCE_REGISTER'!$L$6:$L$200,"Current")-COUNTIFS('06_EVIDENCE_REGISTER'!$B$6:$B$200,A14,'06_EVIDENCE_REGISTER'!$L$6:$L$200,"Current",'06_EVIDENCE_REGISTER'!$J$6:$J$200,"&lt;"&amp;TODAY(),'06_EVIDENCE_REGISTER'!$J$6:$J$200,"&lt;&gt;"))&gt;0,"Current","Missing / stale"))</f>
        <v/>
      </c>
      <c r="Q14" s="1358" t="n"/>
      <c r="R14" s="986">
        <f>IF(B14="","",IF(N14="Potential prohibited practice identified","BLOCK",IF(N14="No prohibited practice identified","CLEAR FOR ARTICLE 5 GATE",IF(N14="Exception / qualification accepted",IF(P14="Current","CONDITIONAL CLEAR — DOCUMENT ROUTE","HOLD — EVIDENCE REQUIRED"),"HOLD — INDEPENDENT REVIEW"))))</f>
        <v/>
      </c>
      <c r="S14" s="981" t="n"/>
    </row>
    <row r="15" ht="42" customHeight="1">
      <c r="A15" s="1000" t="inlineStr">
        <is>
          <t>UC-010</t>
        </is>
      </c>
      <c r="B15" s="981" t="n"/>
      <c r="C15" s="981" t="n"/>
      <c r="D15" s="981" t="n"/>
      <c r="E15" s="981" t="n"/>
      <c r="F15" s="981" t="n"/>
      <c r="G15" s="981" t="n"/>
      <c r="H15" s="981" t="n"/>
      <c r="I15" s="981" t="n"/>
      <c r="J15" s="981" t="n"/>
      <c r="K15" s="986">
        <f>IF(B15="","",IF(H15="Unsure","Needs assessment",IF(H15="Yes",IF(I15="Yes","Potential prohibition — exception route claimed",IF(I15="Unsure","Potential prohibition — exception status unresolved","Potential prohibition — no exception claimed")),IF(H15="No","No Article 5 signal indicated","Needs assessment"))))</f>
        <v/>
      </c>
      <c r="L15" s="981" t="n"/>
      <c r="M15" s="981" t="n"/>
      <c r="N15" s="981" t="n"/>
      <c r="O15" s="981" t="n"/>
      <c r="P15" s="986">
        <f>IF(B15="","",IF((COUNTIFS('06_EVIDENCE_REGISTER'!$B$6:$B$200,A15,'06_EVIDENCE_REGISTER'!$L$6:$L$200,"Current")-COUNTIFS('06_EVIDENCE_REGISTER'!$B$6:$B$200,A15,'06_EVIDENCE_REGISTER'!$L$6:$L$200,"Current",'06_EVIDENCE_REGISTER'!$J$6:$J$200,"&lt;"&amp;TODAY(),'06_EVIDENCE_REGISTER'!$J$6:$J$200,"&lt;&gt;"))&gt;0,"Current","Missing / stale"))</f>
        <v/>
      </c>
      <c r="Q15" s="1358" t="n"/>
      <c r="R15" s="986">
        <f>IF(B15="","",IF(N15="Potential prohibited practice identified","BLOCK",IF(N15="No prohibited practice identified","CLEAR FOR ARTICLE 5 GATE",IF(N15="Exception / qualification accepted",IF(P15="Current","CONDITIONAL CLEAR — DOCUMENT ROUTE","HOLD — EVIDENCE REQUIRED"),"HOLD — INDEPENDENT REVIEW"))))</f>
        <v/>
      </c>
      <c r="S15" s="981" t="n"/>
    </row>
    <row r="16" ht="42" customHeight="1">
      <c r="A16" s="964" t="inlineStr">
        <is>
          <t>UC-011</t>
        </is>
      </c>
      <c r="B16" s="981" t="n"/>
      <c r="C16" s="981" t="n"/>
      <c r="D16" s="981" t="n"/>
      <c r="E16" s="981" t="n"/>
      <c r="F16" s="981" t="n"/>
      <c r="G16" s="981" t="n"/>
      <c r="H16" s="981" t="n"/>
      <c r="I16" s="981" t="n"/>
      <c r="J16" s="981" t="n"/>
      <c r="K16" s="986">
        <f>IF(B16="","",IF(H16="Unsure","Needs assessment",IF(H16="Yes",IF(I16="Yes","Potential prohibition — exception route claimed",IF(I16="Unsure","Potential prohibition — exception status unresolved","Potential prohibition — no exception claimed")),IF(H16="No","No Article 5 signal indicated","Needs assessment"))))</f>
        <v/>
      </c>
      <c r="L16" s="981" t="n"/>
      <c r="M16" s="981" t="n"/>
      <c r="N16" s="981" t="n"/>
      <c r="O16" s="981" t="n"/>
      <c r="P16" s="986">
        <f>IF(B16="","",IF((COUNTIFS('06_EVIDENCE_REGISTER'!$B$6:$B$200,A16,'06_EVIDENCE_REGISTER'!$L$6:$L$200,"Current")-COUNTIFS('06_EVIDENCE_REGISTER'!$B$6:$B$200,A16,'06_EVIDENCE_REGISTER'!$L$6:$L$200,"Current",'06_EVIDENCE_REGISTER'!$J$6:$J$200,"&lt;"&amp;TODAY(),'06_EVIDENCE_REGISTER'!$J$6:$J$200,"&lt;&gt;"))&gt;0,"Current","Missing / stale"))</f>
        <v/>
      </c>
      <c r="Q16" s="1358" t="n"/>
      <c r="R16" s="986">
        <f>IF(B16="","",IF(N16="Potential prohibited practice identified","BLOCK",IF(N16="No prohibited practice identified","CLEAR FOR ARTICLE 5 GATE",IF(N16="Exception / qualification accepted",IF(P16="Current","CONDITIONAL CLEAR — DOCUMENT ROUTE","HOLD — EVIDENCE REQUIRED"),"HOLD — INDEPENDENT REVIEW"))))</f>
        <v/>
      </c>
      <c r="S16" s="981" t="n"/>
    </row>
    <row r="17" ht="42" customHeight="1">
      <c r="A17" s="1000" t="inlineStr">
        <is>
          <t>UC-012</t>
        </is>
      </c>
      <c r="B17" s="981" t="n"/>
      <c r="C17" s="981" t="n"/>
      <c r="D17" s="981" t="n"/>
      <c r="E17" s="981" t="n"/>
      <c r="F17" s="981" t="n"/>
      <c r="G17" s="981" t="n"/>
      <c r="H17" s="981" t="n"/>
      <c r="I17" s="981" t="n"/>
      <c r="J17" s="981" t="n"/>
      <c r="K17" s="986">
        <f>IF(B17="","",IF(H17="Unsure","Needs assessment",IF(H17="Yes",IF(I17="Yes","Potential prohibition — exception route claimed",IF(I17="Unsure","Potential prohibition — exception status unresolved","Potential prohibition — no exception claimed")),IF(H17="No","No Article 5 signal indicated","Needs assessment"))))</f>
        <v/>
      </c>
      <c r="L17" s="981" t="n"/>
      <c r="M17" s="981" t="n"/>
      <c r="N17" s="981" t="n"/>
      <c r="O17" s="981" t="n"/>
      <c r="P17" s="986">
        <f>IF(B17="","",IF((COUNTIFS('06_EVIDENCE_REGISTER'!$B$6:$B$200,A17,'06_EVIDENCE_REGISTER'!$L$6:$L$200,"Current")-COUNTIFS('06_EVIDENCE_REGISTER'!$B$6:$B$200,A17,'06_EVIDENCE_REGISTER'!$L$6:$L$200,"Current",'06_EVIDENCE_REGISTER'!$J$6:$J$200,"&lt;"&amp;TODAY(),'06_EVIDENCE_REGISTER'!$J$6:$J$200,"&lt;&gt;"))&gt;0,"Current","Missing / stale"))</f>
        <v/>
      </c>
      <c r="Q17" s="1358" t="n"/>
      <c r="R17" s="986">
        <f>IF(B17="","",IF(N17="Potential prohibited practice identified","BLOCK",IF(N17="No prohibited practice identified","CLEAR FOR ARTICLE 5 GATE",IF(N17="Exception / qualification accepted",IF(P17="Current","CONDITIONAL CLEAR — DOCUMENT ROUTE","HOLD — EVIDENCE REQUIRED"),"HOLD — INDEPENDENT REVIEW"))))</f>
        <v/>
      </c>
      <c r="S17" s="981" t="n"/>
    </row>
    <row r="18" ht="42" customHeight="1">
      <c r="A18" s="964" t="inlineStr">
        <is>
          <t>UC-013</t>
        </is>
      </c>
      <c r="B18" s="981" t="n"/>
      <c r="C18" s="981" t="n"/>
      <c r="D18" s="981" t="n"/>
      <c r="E18" s="981" t="n"/>
      <c r="F18" s="981" t="n"/>
      <c r="G18" s="981" t="n"/>
      <c r="H18" s="981" t="n"/>
      <c r="I18" s="981" t="n"/>
      <c r="J18" s="981" t="n"/>
      <c r="K18" s="986">
        <f>IF(B18="","",IF(H18="Unsure","Needs assessment",IF(H18="Yes",IF(I18="Yes","Potential prohibition — exception route claimed",IF(I18="Unsure","Potential prohibition — exception status unresolved","Potential prohibition — no exception claimed")),IF(H18="No","No Article 5 signal indicated","Needs assessment"))))</f>
        <v/>
      </c>
      <c r="L18" s="981" t="n"/>
      <c r="M18" s="981" t="n"/>
      <c r="N18" s="981" t="n"/>
      <c r="O18" s="981" t="n"/>
      <c r="P18" s="986">
        <f>IF(B18="","",IF((COUNTIFS('06_EVIDENCE_REGISTER'!$B$6:$B$200,A18,'06_EVIDENCE_REGISTER'!$L$6:$L$200,"Current")-COUNTIFS('06_EVIDENCE_REGISTER'!$B$6:$B$200,A18,'06_EVIDENCE_REGISTER'!$L$6:$L$200,"Current",'06_EVIDENCE_REGISTER'!$J$6:$J$200,"&lt;"&amp;TODAY(),'06_EVIDENCE_REGISTER'!$J$6:$J$200,"&lt;&gt;"))&gt;0,"Current","Missing / stale"))</f>
        <v/>
      </c>
      <c r="Q18" s="1358" t="n"/>
      <c r="R18" s="986">
        <f>IF(B18="","",IF(N18="Potential prohibited practice identified","BLOCK",IF(N18="No prohibited practice identified","CLEAR FOR ARTICLE 5 GATE",IF(N18="Exception / qualification accepted",IF(P18="Current","CONDITIONAL CLEAR — DOCUMENT ROUTE","HOLD — EVIDENCE REQUIRED"),"HOLD — INDEPENDENT REVIEW"))))</f>
        <v/>
      </c>
      <c r="S18" s="981" t="n"/>
    </row>
    <row r="19" ht="42" customHeight="1">
      <c r="A19" s="1000" t="inlineStr">
        <is>
          <t>UC-014</t>
        </is>
      </c>
      <c r="B19" s="981" t="n"/>
      <c r="C19" s="981" t="n"/>
      <c r="D19" s="981" t="n"/>
      <c r="E19" s="981" t="n"/>
      <c r="F19" s="981" t="n"/>
      <c r="G19" s="981" t="n"/>
      <c r="H19" s="981" t="n"/>
      <c r="I19" s="981" t="n"/>
      <c r="J19" s="981" t="n"/>
      <c r="K19" s="986">
        <f>IF(B19="","",IF(H19="Unsure","Needs assessment",IF(H19="Yes",IF(I19="Yes","Potential prohibition — exception route claimed",IF(I19="Unsure","Potential prohibition — exception status unresolved","Potential prohibition — no exception claimed")),IF(H19="No","No Article 5 signal indicated","Needs assessment"))))</f>
        <v/>
      </c>
      <c r="L19" s="981" t="n"/>
      <c r="M19" s="981" t="n"/>
      <c r="N19" s="981" t="n"/>
      <c r="O19" s="981" t="n"/>
      <c r="P19" s="986">
        <f>IF(B19="","",IF((COUNTIFS('06_EVIDENCE_REGISTER'!$B$6:$B$200,A19,'06_EVIDENCE_REGISTER'!$L$6:$L$200,"Current")-COUNTIFS('06_EVIDENCE_REGISTER'!$B$6:$B$200,A19,'06_EVIDENCE_REGISTER'!$L$6:$L$200,"Current",'06_EVIDENCE_REGISTER'!$J$6:$J$200,"&lt;"&amp;TODAY(),'06_EVIDENCE_REGISTER'!$J$6:$J$200,"&lt;&gt;"))&gt;0,"Current","Missing / stale"))</f>
        <v/>
      </c>
      <c r="Q19" s="1358" t="n"/>
      <c r="R19" s="986">
        <f>IF(B19="","",IF(N19="Potential prohibited practice identified","BLOCK",IF(N19="No prohibited practice identified","CLEAR FOR ARTICLE 5 GATE",IF(N19="Exception / qualification accepted",IF(P19="Current","CONDITIONAL CLEAR — DOCUMENT ROUTE","HOLD — EVIDENCE REQUIRED"),"HOLD — INDEPENDENT REVIEW"))))</f>
        <v/>
      </c>
      <c r="S19" s="981" t="n"/>
    </row>
    <row r="20" ht="42" customHeight="1">
      <c r="A20" s="964" t="inlineStr">
        <is>
          <t>UC-015</t>
        </is>
      </c>
      <c r="B20" s="981" t="n"/>
      <c r="C20" s="981" t="n"/>
      <c r="D20" s="981" t="n"/>
      <c r="E20" s="981" t="n"/>
      <c r="F20" s="981" t="n"/>
      <c r="G20" s="981" t="n"/>
      <c r="H20" s="981" t="n"/>
      <c r="I20" s="981" t="n"/>
      <c r="J20" s="981" t="n"/>
      <c r="K20" s="986">
        <f>IF(B20="","",IF(H20="Unsure","Needs assessment",IF(H20="Yes",IF(I20="Yes","Potential prohibition — exception route claimed",IF(I20="Unsure","Potential prohibition — exception status unresolved","Potential prohibition — no exception claimed")),IF(H20="No","No Article 5 signal indicated","Needs assessment"))))</f>
        <v/>
      </c>
      <c r="L20" s="981" t="n"/>
      <c r="M20" s="981" t="n"/>
      <c r="N20" s="981" t="n"/>
      <c r="O20" s="981" t="n"/>
      <c r="P20" s="986">
        <f>IF(B20="","",IF((COUNTIFS('06_EVIDENCE_REGISTER'!$B$6:$B$200,A20,'06_EVIDENCE_REGISTER'!$L$6:$L$200,"Current")-COUNTIFS('06_EVIDENCE_REGISTER'!$B$6:$B$200,A20,'06_EVIDENCE_REGISTER'!$L$6:$L$200,"Current",'06_EVIDENCE_REGISTER'!$J$6:$J$200,"&lt;"&amp;TODAY(),'06_EVIDENCE_REGISTER'!$J$6:$J$200,"&lt;&gt;"))&gt;0,"Current","Missing / stale"))</f>
        <v/>
      </c>
      <c r="Q20" s="1358" t="n"/>
      <c r="R20" s="986">
        <f>IF(B20="","",IF(N20="Potential prohibited practice identified","BLOCK",IF(N20="No prohibited practice identified","CLEAR FOR ARTICLE 5 GATE",IF(N20="Exception / qualification accepted",IF(P20="Current","CONDITIONAL CLEAR — DOCUMENT ROUTE","HOLD — EVIDENCE REQUIRED"),"HOLD — INDEPENDENT REVIEW"))))</f>
        <v/>
      </c>
      <c r="S20" s="981" t="n"/>
    </row>
    <row r="21" ht="42" customHeight="1">
      <c r="A21" s="1000" t="inlineStr">
        <is>
          <t>UC-016</t>
        </is>
      </c>
      <c r="B21" s="981" t="n"/>
      <c r="C21" s="981" t="n"/>
      <c r="D21" s="981" t="n"/>
      <c r="E21" s="981" t="n"/>
      <c r="F21" s="981" t="n"/>
      <c r="G21" s="981" t="n"/>
      <c r="H21" s="981" t="n"/>
      <c r="I21" s="981" t="n"/>
      <c r="J21" s="981" t="n"/>
      <c r="K21" s="986">
        <f>IF(B21="","",IF(H21="Unsure","Needs assessment",IF(H21="Yes",IF(I21="Yes","Potential prohibition — exception route claimed",IF(I21="Unsure","Potential prohibition — exception status unresolved","Potential prohibition — no exception claimed")),IF(H21="No","No Article 5 signal indicated","Needs assessment"))))</f>
        <v/>
      </c>
      <c r="L21" s="981" t="n"/>
      <c r="M21" s="981" t="n"/>
      <c r="N21" s="981" t="n"/>
      <c r="O21" s="981" t="n"/>
      <c r="P21" s="986">
        <f>IF(B21="","",IF((COUNTIFS('06_EVIDENCE_REGISTER'!$B$6:$B$200,A21,'06_EVIDENCE_REGISTER'!$L$6:$L$200,"Current")-COUNTIFS('06_EVIDENCE_REGISTER'!$B$6:$B$200,A21,'06_EVIDENCE_REGISTER'!$L$6:$L$200,"Current",'06_EVIDENCE_REGISTER'!$J$6:$J$200,"&lt;"&amp;TODAY(),'06_EVIDENCE_REGISTER'!$J$6:$J$200,"&lt;&gt;"))&gt;0,"Current","Missing / stale"))</f>
        <v/>
      </c>
      <c r="Q21" s="1358" t="n"/>
      <c r="R21" s="986">
        <f>IF(B21="","",IF(N21="Potential prohibited practice identified","BLOCK",IF(N21="No prohibited practice identified","CLEAR FOR ARTICLE 5 GATE",IF(N21="Exception / qualification accepted",IF(P21="Current","CONDITIONAL CLEAR — DOCUMENT ROUTE","HOLD — EVIDENCE REQUIRED"),"HOLD — INDEPENDENT REVIEW"))))</f>
        <v/>
      </c>
      <c r="S21" s="981" t="n"/>
    </row>
    <row r="22" ht="42" customHeight="1">
      <c r="A22" s="964" t="inlineStr">
        <is>
          <t>UC-017</t>
        </is>
      </c>
      <c r="B22" s="981" t="n"/>
      <c r="C22" s="981" t="n"/>
      <c r="D22" s="981" t="n"/>
      <c r="E22" s="981" t="n"/>
      <c r="F22" s="981" t="n"/>
      <c r="G22" s="981" t="n"/>
      <c r="H22" s="981" t="n"/>
      <c r="I22" s="981" t="n"/>
      <c r="J22" s="981" t="n"/>
      <c r="K22" s="986">
        <f>IF(B22="","",IF(H22="Unsure","Needs assessment",IF(H22="Yes",IF(I22="Yes","Potential prohibition — exception route claimed",IF(I22="Unsure","Potential prohibition — exception status unresolved","Potential prohibition — no exception claimed")),IF(H22="No","No Article 5 signal indicated","Needs assessment"))))</f>
        <v/>
      </c>
      <c r="L22" s="981" t="n"/>
      <c r="M22" s="981" t="n"/>
      <c r="N22" s="981" t="n"/>
      <c r="O22" s="981" t="n"/>
      <c r="P22" s="986">
        <f>IF(B22="","",IF((COUNTIFS('06_EVIDENCE_REGISTER'!$B$6:$B$200,A22,'06_EVIDENCE_REGISTER'!$L$6:$L$200,"Current")-COUNTIFS('06_EVIDENCE_REGISTER'!$B$6:$B$200,A22,'06_EVIDENCE_REGISTER'!$L$6:$L$200,"Current",'06_EVIDENCE_REGISTER'!$J$6:$J$200,"&lt;"&amp;TODAY(),'06_EVIDENCE_REGISTER'!$J$6:$J$200,"&lt;&gt;"))&gt;0,"Current","Missing / stale"))</f>
        <v/>
      </c>
      <c r="Q22" s="1358" t="n"/>
      <c r="R22" s="986">
        <f>IF(B22="","",IF(N22="Potential prohibited practice identified","BLOCK",IF(N22="No prohibited practice identified","CLEAR FOR ARTICLE 5 GATE",IF(N22="Exception / qualification accepted",IF(P22="Current","CONDITIONAL CLEAR — DOCUMENT ROUTE","HOLD — EVIDENCE REQUIRED"),"HOLD — INDEPENDENT REVIEW"))))</f>
        <v/>
      </c>
      <c r="S22" s="981" t="n"/>
    </row>
    <row r="23" ht="42" customHeight="1">
      <c r="A23" s="1000" t="inlineStr">
        <is>
          <t>UC-018</t>
        </is>
      </c>
      <c r="B23" s="981" t="n"/>
      <c r="C23" s="981" t="n"/>
      <c r="D23" s="981" t="n"/>
      <c r="E23" s="981" t="n"/>
      <c r="F23" s="981" t="n"/>
      <c r="G23" s="981" t="n"/>
      <c r="H23" s="981" t="n"/>
      <c r="I23" s="981" t="n"/>
      <c r="J23" s="981" t="n"/>
      <c r="K23" s="986">
        <f>IF(B23="","",IF(H23="Unsure","Needs assessment",IF(H23="Yes",IF(I23="Yes","Potential prohibition — exception route claimed",IF(I23="Unsure","Potential prohibition — exception status unresolved","Potential prohibition — no exception claimed")),IF(H23="No","No Article 5 signal indicated","Needs assessment"))))</f>
        <v/>
      </c>
      <c r="L23" s="981" t="n"/>
      <c r="M23" s="981" t="n"/>
      <c r="N23" s="981" t="n"/>
      <c r="O23" s="981" t="n"/>
      <c r="P23" s="986">
        <f>IF(B23="","",IF((COUNTIFS('06_EVIDENCE_REGISTER'!$B$6:$B$200,A23,'06_EVIDENCE_REGISTER'!$L$6:$L$200,"Current")-COUNTIFS('06_EVIDENCE_REGISTER'!$B$6:$B$200,A23,'06_EVIDENCE_REGISTER'!$L$6:$L$200,"Current",'06_EVIDENCE_REGISTER'!$J$6:$J$200,"&lt;"&amp;TODAY(),'06_EVIDENCE_REGISTER'!$J$6:$J$200,"&lt;&gt;"))&gt;0,"Current","Missing / stale"))</f>
        <v/>
      </c>
      <c r="Q23" s="1358" t="n"/>
      <c r="R23" s="986">
        <f>IF(B23="","",IF(N23="Potential prohibited practice identified","BLOCK",IF(N23="No prohibited practice identified","CLEAR FOR ARTICLE 5 GATE",IF(N23="Exception / qualification accepted",IF(P23="Current","CONDITIONAL CLEAR — DOCUMENT ROUTE","HOLD — EVIDENCE REQUIRED"),"HOLD — INDEPENDENT REVIEW"))))</f>
        <v/>
      </c>
      <c r="S23" s="981" t="n"/>
    </row>
    <row r="24" ht="42" customHeight="1">
      <c r="A24" s="964" t="inlineStr">
        <is>
          <t>UC-019</t>
        </is>
      </c>
      <c r="B24" s="981" t="n"/>
      <c r="C24" s="981" t="n"/>
      <c r="D24" s="981" t="n"/>
      <c r="E24" s="981" t="n"/>
      <c r="F24" s="981" t="n"/>
      <c r="G24" s="981" t="n"/>
      <c r="H24" s="981" t="n"/>
      <c r="I24" s="981" t="n"/>
      <c r="J24" s="981" t="n"/>
      <c r="K24" s="986">
        <f>IF(B24="","",IF(H24="Unsure","Needs assessment",IF(H24="Yes",IF(I24="Yes","Potential prohibition — exception route claimed",IF(I24="Unsure","Potential prohibition — exception status unresolved","Potential prohibition — no exception claimed")),IF(H24="No","No Article 5 signal indicated","Needs assessment"))))</f>
        <v/>
      </c>
      <c r="L24" s="981" t="n"/>
      <c r="M24" s="981" t="n"/>
      <c r="N24" s="981" t="n"/>
      <c r="O24" s="981" t="n"/>
      <c r="P24" s="986">
        <f>IF(B24="","",IF((COUNTIFS('06_EVIDENCE_REGISTER'!$B$6:$B$200,A24,'06_EVIDENCE_REGISTER'!$L$6:$L$200,"Current")-COUNTIFS('06_EVIDENCE_REGISTER'!$B$6:$B$200,A24,'06_EVIDENCE_REGISTER'!$L$6:$L$200,"Current",'06_EVIDENCE_REGISTER'!$J$6:$J$200,"&lt;"&amp;TODAY(),'06_EVIDENCE_REGISTER'!$J$6:$J$200,"&lt;&gt;"))&gt;0,"Current","Missing / stale"))</f>
        <v/>
      </c>
      <c r="Q24" s="1358" t="n"/>
      <c r="R24" s="986">
        <f>IF(B24="","",IF(N24="Potential prohibited practice identified","BLOCK",IF(N24="No prohibited practice identified","CLEAR FOR ARTICLE 5 GATE",IF(N24="Exception / qualification accepted",IF(P24="Current","CONDITIONAL CLEAR — DOCUMENT ROUTE","HOLD — EVIDENCE REQUIRED"),"HOLD — INDEPENDENT REVIEW"))))</f>
        <v/>
      </c>
      <c r="S24" s="981" t="n"/>
    </row>
    <row r="25" ht="42" customHeight="1">
      <c r="A25" s="1000" t="inlineStr">
        <is>
          <t>UC-020</t>
        </is>
      </c>
      <c r="B25" s="981" t="n"/>
      <c r="C25" s="981" t="n"/>
      <c r="D25" s="981" t="n"/>
      <c r="E25" s="981" t="n"/>
      <c r="F25" s="981" t="n"/>
      <c r="G25" s="981" t="n"/>
      <c r="H25" s="981" t="n"/>
      <c r="I25" s="981" t="n"/>
      <c r="J25" s="981" t="n"/>
      <c r="K25" s="986">
        <f>IF(B25="","",IF(H25="Unsure","Needs assessment",IF(H25="Yes",IF(I25="Yes","Potential prohibition — exception route claimed",IF(I25="Unsure","Potential prohibition — exception status unresolved","Potential prohibition — no exception claimed")),IF(H25="No","No Article 5 signal indicated","Needs assessment"))))</f>
        <v/>
      </c>
      <c r="L25" s="981" t="n"/>
      <c r="M25" s="981" t="n"/>
      <c r="N25" s="981" t="n"/>
      <c r="O25" s="981" t="n"/>
      <c r="P25" s="986">
        <f>IF(B25="","",IF((COUNTIFS('06_EVIDENCE_REGISTER'!$B$6:$B$200,A25,'06_EVIDENCE_REGISTER'!$L$6:$L$200,"Current")-COUNTIFS('06_EVIDENCE_REGISTER'!$B$6:$B$200,A25,'06_EVIDENCE_REGISTER'!$L$6:$L$200,"Current",'06_EVIDENCE_REGISTER'!$J$6:$J$200,"&lt;"&amp;TODAY(),'06_EVIDENCE_REGISTER'!$J$6:$J$200,"&lt;&gt;"))&gt;0,"Current","Missing / stale"))</f>
        <v/>
      </c>
      <c r="Q25" s="1358" t="n"/>
      <c r="R25" s="986">
        <f>IF(B25="","",IF(N25="Potential prohibited practice identified","BLOCK",IF(N25="No prohibited practice identified","CLEAR FOR ARTICLE 5 GATE",IF(N25="Exception / qualification accepted",IF(P25="Current","CONDITIONAL CLEAR — DOCUMENT ROUTE","HOLD — EVIDENCE REQUIRED"),"HOLD — INDEPENDENT REVIEW"))))</f>
        <v/>
      </c>
      <c r="S25" s="981" t="n"/>
    </row>
    <row r="26" ht="42" customHeight="1">
      <c r="A26" s="964" t="inlineStr">
        <is>
          <t>UC-021</t>
        </is>
      </c>
      <c r="B26" s="981" t="n"/>
      <c r="C26" s="981" t="n"/>
      <c r="D26" s="981" t="n"/>
      <c r="E26" s="981" t="n"/>
      <c r="F26" s="981" t="n"/>
      <c r="G26" s="981" t="n"/>
      <c r="H26" s="981" t="n"/>
      <c r="I26" s="981" t="n"/>
      <c r="J26" s="981" t="n"/>
      <c r="K26" s="986">
        <f>IF(B26="","",IF(H26="Unsure","Needs assessment",IF(H26="Yes",IF(I26="Yes","Potential prohibition — exception route claimed",IF(I26="Unsure","Potential prohibition — exception status unresolved","Potential prohibition — no exception claimed")),IF(H26="No","No Article 5 signal indicated","Needs assessment"))))</f>
        <v/>
      </c>
      <c r="L26" s="981" t="n"/>
      <c r="M26" s="981" t="n"/>
      <c r="N26" s="981" t="n"/>
      <c r="O26" s="981" t="n"/>
      <c r="P26" s="986">
        <f>IF(B26="","",IF((COUNTIFS('06_EVIDENCE_REGISTER'!$B$6:$B$200,A26,'06_EVIDENCE_REGISTER'!$L$6:$L$200,"Current")-COUNTIFS('06_EVIDENCE_REGISTER'!$B$6:$B$200,A26,'06_EVIDENCE_REGISTER'!$L$6:$L$200,"Current",'06_EVIDENCE_REGISTER'!$J$6:$J$200,"&lt;"&amp;TODAY(),'06_EVIDENCE_REGISTER'!$J$6:$J$200,"&lt;&gt;"))&gt;0,"Current","Missing / stale"))</f>
        <v/>
      </c>
      <c r="Q26" s="1358" t="n"/>
      <c r="R26" s="986">
        <f>IF(B26="","",IF(N26="Potential prohibited practice identified","BLOCK",IF(N26="No prohibited practice identified","CLEAR FOR ARTICLE 5 GATE",IF(N26="Exception / qualification accepted",IF(P26="Current","CONDITIONAL CLEAR — DOCUMENT ROUTE","HOLD — EVIDENCE REQUIRED"),"HOLD — INDEPENDENT REVIEW"))))</f>
        <v/>
      </c>
      <c r="S26" s="981" t="n"/>
    </row>
    <row r="27" ht="42" customHeight="1">
      <c r="A27" s="1000" t="inlineStr">
        <is>
          <t>UC-022</t>
        </is>
      </c>
      <c r="B27" s="981" t="n"/>
      <c r="C27" s="981" t="n"/>
      <c r="D27" s="981" t="n"/>
      <c r="E27" s="981" t="n"/>
      <c r="F27" s="981" t="n"/>
      <c r="G27" s="981" t="n"/>
      <c r="H27" s="981" t="n"/>
      <c r="I27" s="981" t="n"/>
      <c r="J27" s="981" t="n"/>
      <c r="K27" s="986">
        <f>IF(B27="","",IF(H27="Unsure","Needs assessment",IF(H27="Yes",IF(I27="Yes","Potential prohibition — exception route claimed",IF(I27="Unsure","Potential prohibition — exception status unresolved","Potential prohibition — no exception claimed")),IF(H27="No","No Article 5 signal indicated","Needs assessment"))))</f>
        <v/>
      </c>
      <c r="L27" s="981" t="n"/>
      <c r="M27" s="981" t="n"/>
      <c r="N27" s="981" t="n"/>
      <c r="O27" s="981" t="n"/>
      <c r="P27" s="986">
        <f>IF(B27="","",IF((COUNTIFS('06_EVIDENCE_REGISTER'!$B$6:$B$200,A27,'06_EVIDENCE_REGISTER'!$L$6:$L$200,"Current")-COUNTIFS('06_EVIDENCE_REGISTER'!$B$6:$B$200,A27,'06_EVIDENCE_REGISTER'!$L$6:$L$200,"Current",'06_EVIDENCE_REGISTER'!$J$6:$J$200,"&lt;"&amp;TODAY(),'06_EVIDENCE_REGISTER'!$J$6:$J$200,"&lt;&gt;"))&gt;0,"Current","Missing / stale"))</f>
        <v/>
      </c>
      <c r="Q27" s="1358" t="n"/>
      <c r="R27" s="986">
        <f>IF(B27="","",IF(N27="Potential prohibited practice identified","BLOCK",IF(N27="No prohibited practice identified","CLEAR FOR ARTICLE 5 GATE",IF(N27="Exception / qualification accepted",IF(P27="Current","CONDITIONAL CLEAR — DOCUMENT ROUTE","HOLD — EVIDENCE REQUIRED"),"HOLD — INDEPENDENT REVIEW"))))</f>
        <v/>
      </c>
      <c r="S27" s="981" t="n"/>
    </row>
    <row r="28" ht="42" customHeight="1">
      <c r="A28" s="964" t="inlineStr">
        <is>
          <t>UC-023</t>
        </is>
      </c>
      <c r="B28" s="981" t="n"/>
      <c r="C28" s="981" t="n"/>
      <c r="D28" s="981" t="n"/>
      <c r="E28" s="981" t="n"/>
      <c r="F28" s="981" t="n"/>
      <c r="G28" s="981" t="n"/>
      <c r="H28" s="981" t="n"/>
      <c r="I28" s="981" t="n"/>
      <c r="J28" s="981" t="n"/>
      <c r="K28" s="986">
        <f>IF(B28="","",IF(H28="Unsure","Needs assessment",IF(H28="Yes",IF(I28="Yes","Potential prohibition — exception route claimed",IF(I28="Unsure","Potential prohibition — exception status unresolved","Potential prohibition — no exception claimed")),IF(H28="No","No Article 5 signal indicated","Needs assessment"))))</f>
        <v/>
      </c>
      <c r="L28" s="981" t="n"/>
      <c r="M28" s="981" t="n"/>
      <c r="N28" s="981" t="n"/>
      <c r="O28" s="981" t="n"/>
      <c r="P28" s="986">
        <f>IF(B28="","",IF((COUNTIFS('06_EVIDENCE_REGISTER'!$B$6:$B$200,A28,'06_EVIDENCE_REGISTER'!$L$6:$L$200,"Current")-COUNTIFS('06_EVIDENCE_REGISTER'!$B$6:$B$200,A28,'06_EVIDENCE_REGISTER'!$L$6:$L$200,"Current",'06_EVIDENCE_REGISTER'!$J$6:$J$200,"&lt;"&amp;TODAY(),'06_EVIDENCE_REGISTER'!$J$6:$J$200,"&lt;&gt;"))&gt;0,"Current","Missing / stale"))</f>
        <v/>
      </c>
      <c r="Q28" s="1358" t="n"/>
      <c r="R28" s="986">
        <f>IF(B28="","",IF(N28="Potential prohibited practice identified","BLOCK",IF(N28="No prohibited practice identified","CLEAR FOR ARTICLE 5 GATE",IF(N28="Exception / qualification accepted",IF(P28="Current","CONDITIONAL CLEAR — DOCUMENT ROUTE","HOLD — EVIDENCE REQUIRED"),"HOLD — INDEPENDENT REVIEW"))))</f>
        <v/>
      </c>
      <c r="S28" s="981" t="n"/>
    </row>
    <row r="29" ht="42" customHeight="1">
      <c r="A29" s="1000" t="inlineStr">
        <is>
          <t>UC-024</t>
        </is>
      </c>
      <c r="B29" s="981" t="n"/>
      <c r="C29" s="981" t="n"/>
      <c r="D29" s="981" t="n"/>
      <c r="E29" s="981" t="n"/>
      <c r="F29" s="981" t="n"/>
      <c r="G29" s="981" t="n"/>
      <c r="H29" s="981" t="n"/>
      <c r="I29" s="981" t="n"/>
      <c r="J29" s="981" t="n"/>
      <c r="K29" s="986">
        <f>IF(B29="","",IF(H29="Unsure","Needs assessment",IF(H29="Yes",IF(I29="Yes","Potential prohibition — exception route claimed",IF(I29="Unsure","Potential prohibition — exception status unresolved","Potential prohibition — no exception claimed")),IF(H29="No","No Article 5 signal indicated","Needs assessment"))))</f>
        <v/>
      </c>
      <c r="L29" s="981" t="n"/>
      <c r="M29" s="981" t="n"/>
      <c r="N29" s="981" t="n"/>
      <c r="O29" s="981" t="n"/>
      <c r="P29" s="986">
        <f>IF(B29="","",IF((COUNTIFS('06_EVIDENCE_REGISTER'!$B$6:$B$200,A29,'06_EVIDENCE_REGISTER'!$L$6:$L$200,"Current")-COUNTIFS('06_EVIDENCE_REGISTER'!$B$6:$B$200,A29,'06_EVIDENCE_REGISTER'!$L$6:$L$200,"Current",'06_EVIDENCE_REGISTER'!$J$6:$J$200,"&lt;"&amp;TODAY(),'06_EVIDENCE_REGISTER'!$J$6:$J$200,"&lt;&gt;"))&gt;0,"Current","Missing / stale"))</f>
        <v/>
      </c>
      <c r="Q29" s="1358" t="n"/>
      <c r="R29" s="986">
        <f>IF(B29="","",IF(N29="Potential prohibited practice identified","BLOCK",IF(N29="No prohibited practice identified","CLEAR FOR ARTICLE 5 GATE",IF(N29="Exception / qualification accepted",IF(P29="Current","CONDITIONAL CLEAR — DOCUMENT ROUTE","HOLD — EVIDENCE REQUIRED"),"HOLD — INDEPENDENT REVIEW"))))</f>
        <v/>
      </c>
      <c r="S29" s="981" t="n"/>
    </row>
    <row r="30" ht="42" customHeight="1">
      <c r="A30" s="964" t="inlineStr">
        <is>
          <t>UC-025</t>
        </is>
      </c>
      <c r="B30" s="981" t="n"/>
      <c r="C30" s="981" t="n"/>
      <c r="D30" s="981" t="n"/>
      <c r="E30" s="981" t="n"/>
      <c r="F30" s="981" t="n"/>
      <c r="G30" s="981" t="n"/>
      <c r="H30" s="981" t="n"/>
      <c r="I30" s="981" t="n"/>
      <c r="J30" s="981" t="n"/>
      <c r="K30" s="986">
        <f>IF(B30="","",IF(H30="Unsure","Needs assessment",IF(H30="Yes",IF(I30="Yes","Potential prohibition — exception route claimed",IF(I30="Unsure","Potential prohibition — exception status unresolved","Potential prohibition — no exception claimed")),IF(H30="No","No Article 5 signal indicated","Needs assessment"))))</f>
        <v/>
      </c>
      <c r="L30" s="981" t="n"/>
      <c r="M30" s="981" t="n"/>
      <c r="N30" s="981" t="n"/>
      <c r="O30" s="981" t="n"/>
      <c r="P30" s="986">
        <f>IF(B30="","",IF((COUNTIFS('06_EVIDENCE_REGISTER'!$B$6:$B$200,A30,'06_EVIDENCE_REGISTER'!$L$6:$L$200,"Current")-COUNTIFS('06_EVIDENCE_REGISTER'!$B$6:$B$200,A30,'06_EVIDENCE_REGISTER'!$L$6:$L$200,"Current",'06_EVIDENCE_REGISTER'!$J$6:$J$200,"&lt;"&amp;TODAY(),'06_EVIDENCE_REGISTER'!$J$6:$J$200,"&lt;&gt;"))&gt;0,"Current","Missing / stale"))</f>
        <v/>
      </c>
      <c r="Q30" s="1358" t="n"/>
      <c r="R30" s="986">
        <f>IF(B30="","",IF(N30="Potential prohibited practice identified","BLOCK",IF(N30="No prohibited practice identified","CLEAR FOR ARTICLE 5 GATE",IF(N30="Exception / qualification accepted",IF(P30="Current","CONDITIONAL CLEAR — DOCUMENT ROUTE","HOLD — EVIDENCE REQUIRED"),"HOLD — INDEPENDENT REVIEW"))))</f>
        <v/>
      </c>
      <c r="S30" s="981" t="n"/>
    </row>
    <row r="31" ht="42" customHeight="1">
      <c r="A31" s="1000" t="inlineStr">
        <is>
          <t>UC-026</t>
        </is>
      </c>
      <c r="B31" s="981" t="n"/>
      <c r="C31" s="981" t="n"/>
      <c r="D31" s="981" t="n"/>
      <c r="E31" s="981" t="n"/>
      <c r="F31" s="981" t="n"/>
      <c r="G31" s="981" t="n"/>
      <c r="H31" s="981" t="n"/>
      <c r="I31" s="981" t="n"/>
      <c r="J31" s="981" t="n"/>
      <c r="K31" s="986">
        <f>IF(B31="","",IF(H31="Unsure","Needs assessment",IF(H31="Yes",IF(I31="Yes","Potential prohibition — exception route claimed",IF(I31="Unsure","Potential prohibition — exception status unresolved","Potential prohibition — no exception claimed")),IF(H31="No","No Article 5 signal indicated","Needs assessment"))))</f>
        <v/>
      </c>
      <c r="L31" s="981" t="n"/>
      <c r="M31" s="981" t="n"/>
      <c r="N31" s="981" t="n"/>
      <c r="O31" s="981" t="n"/>
      <c r="P31" s="986">
        <f>IF(B31="","",IF((COUNTIFS('06_EVIDENCE_REGISTER'!$B$6:$B$200,A31,'06_EVIDENCE_REGISTER'!$L$6:$L$200,"Current")-COUNTIFS('06_EVIDENCE_REGISTER'!$B$6:$B$200,A31,'06_EVIDENCE_REGISTER'!$L$6:$L$200,"Current",'06_EVIDENCE_REGISTER'!$J$6:$J$200,"&lt;"&amp;TODAY(),'06_EVIDENCE_REGISTER'!$J$6:$J$200,"&lt;&gt;"))&gt;0,"Current","Missing / stale"))</f>
        <v/>
      </c>
      <c r="Q31" s="1358" t="n"/>
      <c r="R31" s="986">
        <f>IF(B31="","",IF(N31="Potential prohibited practice identified","BLOCK",IF(N31="No prohibited practice identified","CLEAR FOR ARTICLE 5 GATE",IF(N31="Exception / qualification accepted",IF(P31="Current","CONDITIONAL CLEAR — DOCUMENT ROUTE","HOLD — EVIDENCE REQUIRED"),"HOLD — INDEPENDENT REVIEW"))))</f>
        <v/>
      </c>
      <c r="S31" s="981" t="n"/>
    </row>
    <row r="32" ht="42" customHeight="1">
      <c r="A32" s="964" t="inlineStr">
        <is>
          <t>UC-027</t>
        </is>
      </c>
      <c r="B32" s="981" t="n"/>
      <c r="C32" s="981" t="n"/>
      <c r="D32" s="981" t="n"/>
      <c r="E32" s="981" t="n"/>
      <c r="F32" s="981" t="n"/>
      <c r="G32" s="981" t="n"/>
      <c r="H32" s="981" t="n"/>
      <c r="I32" s="981" t="n"/>
      <c r="J32" s="981" t="n"/>
      <c r="K32" s="986">
        <f>IF(B32="","",IF(H32="Unsure","Needs assessment",IF(H32="Yes",IF(I32="Yes","Potential prohibition — exception route claimed",IF(I32="Unsure","Potential prohibition — exception status unresolved","Potential prohibition — no exception claimed")),IF(H32="No","No Article 5 signal indicated","Needs assessment"))))</f>
        <v/>
      </c>
      <c r="L32" s="981" t="n"/>
      <c r="M32" s="981" t="n"/>
      <c r="N32" s="981" t="n"/>
      <c r="O32" s="981" t="n"/>
      <c r="P32" s="986">
        <f>IF(B32="","",IF((COUNTIFS('06_EVIDENCE_REGISTER'!$B$6:$B$200,A32,'06_EVIDENCE_REGISTER'!$L$6:$L$200,"Current")-COUNTIFS('06_EVIDENCE_REGISTER'!$B$6:$B$200,A32,'06_EVIDENCE_REGISTER'!$L$6:$L$200,"Current",'06_EVIDENCE_REGISTER'!$J$6:$J$200,"&lt;"&amp;TODAY(),'06_EVIDENCE_REGISTER'!$J$6:$J$200,"&lt;&gt;"))&gt;0,"Current","Missing / stale"))</f>
        <v/>
      </c>
      <c r="Q32" s="1358" t="n"/>
      <c r="R32" s="986">
        <f>IF(B32="","",IF(N32="Potential prohibited practice identified","BLOCK",IF(N32="No prohibited practice identified","CLEAR FOR ARTICLE 5 GATE",IF(N32="Exception / qualification accepted",IF(P32="Current","CONDITIONAL CLEAR — DOCUMENT ROUTE","HOLD — EVIDENCE REQUIRED"),"HOLD — INDEPENDENT REVIEW"))))</f>
        <v/>
      </c>
      <c r="S32" s="981" t="n"/>
    </row>
    <row r="33" ht="42" customHeight="1">
      <c r="A33" s="1000" t="inlineStr">
        <is>
          <t>UC-028</t>
        </is>
      </c>
      <c r="B33" s="981" t="n"/>
      <c r="C33" s="981" t="n"/>
      <c r="D33" s="981" t="n"/>
      <c r="E33" s="981" t="n"/>
      <c r="F33" s="981" t="n"/>
      <c r="G33" s="981" t="n"/>
      <c r="H33" s="981" t="n"/>
      <c r="I33" s="981" t="n"/>
      <c r="J33" s="981" t="n"/>
      <c r="K33" s="986">
        <f>IF(B33="","",IF(H33="Unsure","Needs assessment",IF(H33="Yes",IF(I33="Yes","Potential prohibition — exception route claimed",IF(I33="Unsure","Potential prohibition — exception status unresolved","Potential prohibition — no exception claimed")),IF(H33="No","No Article 5 signal indicated","Needs assessment"))))</f>
        <v/>
      </c>
      <c r="L33" s="981" t="n"/>
      <c r="M33" s="981" t="n"/>
      <c r="N33" s="981" t="n"/>
      <c r="O33" s="981" t="n"/>
      <c r="P33" s="986">
        <f>IF(B33="","",IF((COUNTIFS('06_EVIDENCE_REGISTER'!$B$6:$B$200,A33,'06_EVIDENCE_REGISTER'!$L$6:$L$200,"Current")-COUNTIFS('06_EVIDENCE_REGISTER'!$B$6:$B$200,A33,'06_EVIDENCE_REGISTER'!$L$6:$L$200,"Current",'06_EVIDENCE_REGISTER'!$J$6:$J$200,"&lt;"&amp;TODAY(),'06_EVIDENCE_REGISTER'!$J$6:$J$200,"&lt;&gt;"))&gt;0,"Current","Missing / stale"))</f>
        <v/>
      </c>
      <c r="Q33" s="1358" t="n"/>
      <c r="R33" s="986">
        <f>IF(B33="","",IF(N33="Potential prohibited practice identified","BLOCK",IF(N33="No prohibited practice identified","CLEAR FOR ARTICLE 5 GATE",IF(N33="Exception / qualification accepted",IF(P33="Current","CONDITIONAL CLEAR — DOCUMENT ROUTE","HOLD — EVIDENCE REQUIRED"),"HOLD — INDEPENDENT REVIEW"))))</f>
        <v/>
      </c>
      <c r="S33" s="981" t="n"/>
    </row>
    <row r="34" ht="42" customHeight="1">
      <c r="A34" s="964" t="inlineStr">
        <is>
          <t>UC-029</t>
        </is>
      </c>
      <c r="B34" s="981" t="n"/>
      <c r="C34" s="981" t="n"/>
      <c r="D34" s="981" t="n"/>
      <c r="E34" s="981" t="n"/>
      <c r="F34" s="981" t="n"/>
      <c r="G34" s="981" t="n"/>
      <c r="H34" s="981" t="n"/>
      <c r="I34" s="981" t="n"/>
      <c r="J34" s="981" t="n"/>
      <c r="K34" s="986">
        <f>IF(B34="","",IF(H34="Unsure","Needs assessment",IF(H34="Yes",IF(I34="Yes","Potential prohibition — exception route claimed",IF(I34="Unsure","Potential prohibition — exception status unresolved","Potential prohibition — no exception claimed")),IF(H34="No","No Article 5 signal indicated","Needs assessment"))))</f>
        <v/>
      </c>
      <c r="L34" s="981" t="n"/>
      <c r="M34" s="981" t="n"/>
      <c r="N34" s="981" t="n"/>
      <c r="O34" s="981" t="n"/>
      <c r="P34" s="986">
        <f>IF(B34="","",IF((COUNTIFS('06_EVIDENCE_REGISTER'!$B$6:$B$200,A34,'06_EVIDENCE_REGISTER'!$L$6:$L$200,"Current")-COUNTIFS('06_EVIDENCE_REGISTER'!$B$6:$B$200,A34,'06_EVIDENCE_REGISTER'!$L$6:$L$200,"Current",'06_EVIDENCE_REGISTER'!$J$6:$J$200,"&lt;"&amp;TODAY(),'06_EVIDENCE_REGISTER'!$J$6:$J$200,"&lt;&gt;"))&gt;0,"Current","Missing / stale"))</f>
        <v/>
      </c>
      <c r="Q34" s="1358" t="n"/>
      <c r="R34" s="986">
        <f>IF(B34="","",IF(N34="Potential prohibited practice identified","BLOCK",IF(N34="No prohibited practice identified","CLEAR FOR ARTICLE 5 GATE",IF(N34="Exception / qualification accepted",IF(P34="Current","CONDITIONAL CLEAR — DOCUMENT ROUTE","HOLD — EVIDENCE REQUIRED"),"HOLD — INDEPENDENT REVIEW"))))</f>
        <v/>
      </c>
      <c r="S34" s="981" t="n"/>
    </row>
    <row r="35" ht="42" customHeight="1">
      <c r="A35" s="1000" t="inlineStr">
        <is>
          <t>UC-030</t>
        </is>
      </c>
      <c r="B35" s="981" t="n"/>
      <c r="C35" s="981" t="n"/>
      <c r="D35" s="981" t="n"/>
      <c r="E35" s="981" t="n"/>
      <c r="F35" s="981" t="n"/>
      <c r="G35" s="981" t="n"/>
      <c r="H35" s="981" t="n"/>
      <c r="I35" s="981" t="n"/>
      <c r="J35" s="981" t="n"/>
      <c r="K35" s="986">
        <f>IF(B35="","",IF(H35="Unsure","Needs assessment",IF(H35="Yes",IF(I35="Yes","Potential prohibition — exception route claimed",IF(I35="Unsure","Potential prohibition — exception status unresolved","Potential prohibition — no exception claimed")),IF(H35="No","No Article 5 signal indicated","Needs assessment"))))</f>
        <v/>
      </c>
      <c r="L35" s="981" t="n"/>
      <c r="M35" s="981" t="n"/>
      <c r="N35" s="981" t="n"/>
      <c r="O35" s="981" t="n"/>
      <c r="P35" s="986">
        <f>IF(B35="","",IF((COUNTIFS('06_EVIDENCE_REGISTER'!$B$6:$B$200,A35,'06_EVIDENCE_REGISTER'!$L$6:$L$200,"Current")-COUNTIFS('06_EVIDENCE_REGISTER'!$B$6:$B$200,A35,'06_EVIDENCE_REGISTER'!$L$6:$L$200,"Current",'06_EVIDENCE_REGISTER'!$J$6:$J$200,"&lt;"&amp;TODAY(),'06_EVIDENCE_REGISTER'!$J$6:$J$200,"&lt;&gt;"))&gt;0,"Current","Missing / stale"))</f>
        <v/>
      </c>
      <c r="Q35" s="1358" t="n"/>
      <c r="R35" s="986">
        <f>IF(B35="","",IF(N35="Potential prohibited practice identified","BLOCK",IF(N35="No prohibited practice identified","CLEAR FOR ARTICLE 5 GATE",IF(N35="Exception / qualification accepted",IF(P35="Current","CONDITIONAL CLEAR — DOCUMENT ROUTE","HOLD — EVIDENCE REQUIRED"),"HOLD — INDEPENDENT REVIEW"))))</f>
        <v/>
      </c>
      <c r="S35" s="981" t="n"/>
    </row>
  </sheetData>
  <autoFilter ref="A5:S35"/>
  <mergeCells count="3">
    <mergeCell ref="A3:S3"/>
    <mergeCell ref="A2:S2"/>
    <mergeCell ref="A1:S1"/>
  </mergeCells>
  <conditionalFormatting sqref="K6:K35">
    <cfRule type="expression" priority="1" dxfId="0">
      <formula>ISNUMBER(SEARCH("Potential prohibition",K6))</formula>
    </cfRule>
    <cfRule type="expression" priority="2" dxfId="1">
      <formula>K6="Needs assessment"</formula>
    </cfRule>
  </conditionalFormatting>
  <conditionalFormatting sqref="R6:R35">
    <cfRule type="expression" priority="3" dxfId="0">
      <formula>R6="BLOCK"</formula>
    </cfRule>
    <cfRule type="expression" priority="4" dxfId="3">
      <formula>LEFT(R6,5)="CLEAR"</formula>
    </cfRule>
    <cfRule type="expression" priority="5" dxfId="1">
      <formula>LEFT(R6,4)="HOLD"</formula>
    </cfRule>
  </conditionalFormatting>
  <dataValidations count="4">
    <dataValidation sqref="C6:C35" showDropDown="0" showInputMessage="0" showErrorMessage="0" allowBlank="0" type="list">
      <formula1>"Place on market,Put into service,Use,Mixed,Undetermined"</formula1>
    </dataValidation>
    <dataValidation sqref="G6:G35" showDropDown="0" showInputMessage="0" showErrorMessage="0" allowBlank="0" type="list">
      <formula1>"None indicated,Art. 5(1)(a),Art. 5(1)(b),Art. 5(1)(ba),Art. 5(1)(bb),Art. 5(1)(c),Art. 5(1)(d),Art. 5(1)(e),Art. 5(1)(f),Art. 5(1)(g),Art. 5(1)(h),Multiple routes,Unsure"</formula1>
    </dataValidation>
    <dataValidation sqref="H6:I35" showDropDown="0" showInputMessage="0" showErrorMessage="0" allowBlank="0" type="list">
      <formula1>"Yes,No,Unsure"</formula1>
    </dataValidation>
    <dataValidation sqref="N6:N35" showDropDown="0" showInputMessage="0" showErrorMessage="0" allowBlank="0" type="list">
      <formula1>"Not reviewed,No prohibited practice identified,Potential prohibited practice identified,Exception / qualification accepted,Further assessment required"</formula1>
    </dataValidation>
  </dataValidations>
  <pageMargins left="0.25" right="0.25" top="0.5" bottom="0.5" header="0.3" footer="0.3"/>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O45"/>
  <sheetViews>
    <sheetView showGridLines="0" workbookViewId="0">
      <pane ySplit="5" topLeftCell="A6" activePane="bottomLeft" state="frozen"/>
      <selection pane="bottomLeft" activeCell="A1" sqref="A1"/>
    </sheetView>
  </sheetViews>
  <sheetFormatPr baseColWidth="8" defaultRowHeight="15"/>
  <cols>
    <col width="16" customWidth="1" min="1" max="1"/>
    <col width="18" customWidth="1" min="2" max="2"/>
    <col width="20" customWidth="1" min="3" max="3"/>
    <col width="42" customWidth="1" min="4" max="4"/>
    <col width="42" customWidth="1" min="5" max="5"/>
    <col width="14" customWidth="1" min="6" max="6"/>
    <col width="18" customWidth="1" min="7" max="7"/>
    <col width="14" customWidth="1" min="8" max="8"/>
    <col width="14" customWidth="1" min="9" max="9"/>
    <col width="14" customWidth="1" min="10" max="10"/>
    <col width="18" customWidth="1" min="11" max="11"/>
    <col width="16" customWidth="1" min="12" max="12"/>
    <col width="24" customWidth="1" min="13" max="13"/>
    <col width="18" customWidth="1" min="14" max="14"/>
    <col width="34" customWidth="1" min="15" max="15"/>
  </cols>
  <sheetData>
    <row r="1">
      <c r="A1" s="705" t="inlineStr">
        <is>
          <t>Article 5 Evidence Register</t>
        </is>
      </c>
      <c r="B1" s="1" t="n"/>
      <c r="C1" s="1" t="n"/>
      <c r="D1" s="1" t="n"/>
      <c r="E1" s="1" t="n"/>
      <c r="F1" s="1" t="n"/>
      <c r="G1" s="1" t="n"/>
      <c r="H1" s="1" t="n"/>
      <c r="I1" s="1" t="n"/>
      <c r="J1" s="1" t="n"/>
      <c r="K1" s="1" t="n"/>
      <c r="L1" s="1" t="n"/>
      <c r="M1" s="1" t="n"/>
      <c r="N1" s="1" t="n"/>
      <c r="O1" s="1" t="n"/>
    </row>
    <row r="2">
      <c r="A2" s="709" t="inlineStr">
        <is>
          <t>Index controlled evidence; do not paste sensitive evidence into the workbook. Downstream evidence-state formulas use an exact Linked item ID match and require Status = Current with no overdue Next review date.</t>
        </is>
      </c>
      <c r="B2" s="1" t="n"/>
      <c r="C2" s="1" t="n"/>
      <c r="D2" s="1" t="n"/>
      <c r="E2" s="1" t="n"/>
      <c r="F2" s="1" t="n"/>
      <c r="G2" s="1" t="n"/>
      <c r="H2" s="1" t="n"/>
      <c r="I2" s="1" t="n"/>
      <c r="J2" s="1" t="n"/>
      <c r="K2" s="1" t="n"/>
      <c r="L2" s="1" t="n"/>
      <c r="M2" s="1" t="n"/>
      <c r="N2" s="1" t="n"/>
      <c r="O2" s="1" t="n"/>
    </row>
    <row r="3">
      <c r="A3" s="713" t="inlineStr">
        <is>
          <t>Linked item ID may be a Control ID, Test ID, Claim ID or Use Case ID. Keep each evidence item versioned, reviewable and access-controlled.</t>
        </is>
      </c>
      <c r="B3" s="1" t="n"/>
      <c r="C3" s="1" t="n"/>
      <c r="D3" s="1" t="n"/>
      <c r="E3" s="1" t="n"/>
      <c r="F3" s="1" t="n"/>
      <c r="G3" s="1" t="n"/>
      <c r="H3" s="1" t="n"/>
      <c r="I3" s="1" t="n"/>
      <c r="J3" s="1" t="n"/>
      <c r="K3" s="1" t="n"/>
      <c r="L3" s="1" t="n"/>
      <c r="M3" s="1" t="n"/>
      <c r="N3" s="1" t="n"/>
      <c r="O3" s="1" t="n"/>
    </row>
    <row r="4"/>
    <row r="5">
      <c r="A5" s="129" t="inlineStr">
        <is>
          <t>Evidence ID</t>
        </is>
      </c>
      <c r="B5" s="375" t="inlineStr">
        <is>
          <t>Linked item ID</t>
        </is>
      </c>
      <c r="C5" s="375" t="inlineStr">
        <is>
          <t>Evidence type</t>
        </is>
      </c>
      <c r="D5" s="375" t="inlineStr">
        <is>
          <t>Description / what it proves</t>
        </is>
      </c>
      <c r="E5" s="375" t="inlineStr">
        <is>
          <t>Controlled location / URL / repository</t>
        </is>
      </c>
      <c r="F5" s="375" t="inlineStr">
        <is>
          <t>Version</t>
        </is>
      </c>
      <c r="G5" s="375" t="inlineStr">
        <is>
          <t>Owner</t>
        </is>
      </c>
      <c r="H5" s="375" t="inlineStr">
        <is>
          <t>Created date</t>
        </is>
      </c>
      <c r="I5" s="375" t="inlineStr">
        <is>
          <t>Last verified</t>
        </is>
      </c>
      <c r="J5" s="375" t="inlineStr">
        <is>
          <t>Next review</t>
        </is>
      </c>
      <c r="K5" s="375" t="inlineStr">
        <is>
          <t>Reviewer</t>
        </is>
      </c>
      <c r="L5" s="375" t="inlineStr">
        <is>
          <t>Status</t>
        </is>
      </c>
      <c r="M5" s="375" t="inlineStr">
        <is>
          <t>Hash / integrity reference</t>
        </is>
      </c>
      <c r="N5" s="375" t="inlineStr">
        <is>
          <t>Confidentiality</t>
        </is>
      </c>
      <c r="O5" s="130" t="inlineStr">
        <is>
          <t>Notes</t>
        </is>
      </c>
    </row>
    <row r="6" ht="38" customHeight="1">
      <c r="A6" s="1023" t="inlineStr">
        <is>
          <t>EVD-001</t>
        </is>
      </c>
      <c r="B6" s="981" t="str"/>
      <c r="C6" s="981" t="str"/>
      <c r="D6" s="981" t="str"/>
      <c r="E6" s="981" t="str"/>
      <c r="F6" s="981" t="str"/>
      <c r="G6" s="981" t="str"/>
      <c r="H6" s="1358" t="str"/>
      <c r="I6" s="1358" t="str"/>
      <c r="J6" s="1358" t="str"/>
      <c r="K6" s="981" t="str"/>
      <c r="L6" s="981" t="inlineStr">
        <is>
          <t>Draft</t>
        </is>
      </c>
      <c r="M6" s="981" t="str"/>
      <c r="N6" s="981" t="inlineStr">
        <is>
          <t>Internal</t>
        </is>
      </c>
      <c r="O6" s="981" t="str"/>
    </row>
    <row r="7" ht="38" customHeight="1">
      <c r="A7" s="1023" t="inlineStr">
        <is>
          <t>EVD-002</t>
        </is>
      </c>
      <c r="B7" s="981" t="str"/>
      <c r="C7" s="981" t="str"/>
      <c r="D7" s="981" t="str"/>
      <c r="E7" s="981" t="str"/>
      <c r="F7" s="981" t="str"/>
      <c r="G7" s="981" t="str"/>
      <c r="H7" s="1358" t="str"/>
      <c r="I7" s="1358" t="str"/>
      <c r="J7" s="1358" t="str"/>
      <c r="K7" s="981" t="str"/>
      <c r="L7" s="981" t="inlineStr">
        <is>
          <t>Draft</t>
        </is>
      </c>
      <c r="M7" s="981" t="str"/>
      <c r="N7" s="981" t="inlineStr">
        <is>
          <t>Internal</t>
        </is>
      </c>
      <c r="O7" s="981" t="str"/>
    </row>
    <row r="8" ht="38" customHeight="1">
      <c r="A8" s="1023" t="inlineStr">
        <is>
          <t>EVD-003</t>
        </is>
      </c>
      <c r="B8" s="981" t="str"/>
      <c r="C8" s="981" t="str"/>
      <c r="D8" s="981" t="str"/>
      <c r="E8" s="981" t="str"/>
      <c r="F8" s="981" t="str"/>
      <c r="G8" s="981" t="str"/>
      <c r="H8" s="1358" t="str"/>
      <c r="I8" s="1358" t="str"/>
      <c r="J8" s="1358" t="str"/>
      <c r="K8" s="981" t="str"/>
      <c r="L8" s="981" t="inlineStr">
        <is>
          <t>Draft</t>
        </is>
      </c>
      <c r="M8" s="981" t="str"/>
      <c r="N8" s="981" t="inlineStr">
        <is>
          <t>Internal</t>
        </is>
      </c>
      <c r="O8" s="981" t="str"/>
    </row>
    <row r="9" ht="38" customHeight="1">
      <c r="A9" s="1023" t="inlineStr">
        <is>
          <t>EVD-004</t>
        </is>
      </c>
      <c r="B9" s="981" t="str"/>
      <c r="C9" s="981" t="str"/>
      <c r="D9" s="981" t="str"/>
      <c r="E9" s="981" t="str"/>
      <c r="F9" s="981" t="str"/>
      <c r="G9" s="981" t="str"/>
      <c r="H9" s="1358" t="str"/>
      <c r="I9" s="1358" t="str"/>
      <c r="J9" s="1358" t="str"/>
      <c r="K9" s="981" t="str"/>
      <c r="L9" s="981" t="inlineStr">
        <is>
          <t>Draft</t>
        </is>
      </c>
      <c r="M9" s="981" t="str"/>
      <c r="N9" s="981" t="inlineStr">
        <is>
          <t>Internal</t>
        </is>
      </c>
      <c r="O9" s="981" t="str"/>
    </row>
    <row r="10" ht="38" customHeight="1">
      <c r="A10" s="1023" t="inlineStr">
        <is>
          <t>EVD-005</t>
        </is>
      </c>
      <c r="B10" s="981" t="str"/>
      <c r="C10" s="981" t="str"/>
      <c r="D10" s="981" t="str"/>
      <c r="E10" s="981" t="str"/>
      <c r="F10" s="981" t="str"/>
      <c r="G10" s="981" t="str"/>
      <c r="H10" s="1358" t="str"/>
      <c r="I10" s="1358" t="str"/>
      <c r="J10" s="1358" t="str"/>
      <c r="K10" s="981" t="str"/>
      <c r="L10" s="981" t="inlineStr">
        <is>
          <t>Draft</t>
        </is>
      </c>
      <c r="M10" s="981" t="str"/>
      <c r="N10" s="981" t="inlineStr">
        <is>
          <t>Internal</t>
        </is>
      </c>
      <c r="O10" s="981" t="str"/>
    </row>
    <row r="11" ht="38" customHeight="1">
      <c r="A11" s="1023" t="inlineStr">
        <is>
          <t>EVD-006</t>
        </is>
      </c>
      <c r="B11" s="981" t="str"/>
      <c r="C11" s="981" t="str"/>
      <c r="D11" s="981" t="str"/>
      <c r="E11" s="981" t="str"/>
      <c r="F11" s="981" t="str"/>
      <c r="G11" s="981" t="str"/>
      <c r="H11" s="1358" t="str"/>
      <c r="I11" s="1358" t="str"/>
      <c r="J11" s="1358" t="str"/>
      <c r="K11" s="981" t="str"/>
      <c r="L11" s="981" t="inlineStr">
        <is>
          <t>Draft</t>
        </is>
      </c>
      <c r="M11" s="981" t="str"/>
      <c r="N11" s="981" t="inlineStr">
        <is>
          <t>Internal</t>
        </is>
      </c>
      <c r="O11" s="981" t="str"/>
    </row>
    <row r="12" ht="38" customHeight="1">
      <c r="A12" s="1023" t="inlineStr">
        <is>
          <t>EVD-007</t>
        </is>
      </c>
      <c r="B12" s="981" t="str"/>
      <c r="C12" s="981" t="str"/>
      <c r="D12" s="981" t="str"/>
      <c r="E12" s="981" t="str"/>
      <c r="F12" s="981" t="str"/>
      <c r="G12" s="981" t="str"/>
      <c r="H12" s="1358" t="str"/>
      <c r="I12" s="1358" t="str"/>
      <c r="J12" s="1358" t="str"/>
      <c r="K12" s="981" t="str"/>
      <c r="L12" s="981" t="inlineStr">
        <is>
          <t>Draft</t>
        </is>
      </c>
      <c r="M12" s="981" t="str"/>
      <c r="N12" s="981" t="inlineStr">
        <is>
          <t>Internal</t>
        </is>
      </c>
      <c r="O12" s="981" t="str"/>
    </row>
    <row r="13" ht="38" customHeight="1">
      <c r="A13" s="1023" t="inlineStr">
        <is>
          <t>EVD-008</t>
        </is>
      </c>
      <c r="B13" s="981" t="str"/>
      <c r="C13" s="981" t="str"/>
      <c r="D13" s="981" t="str"/>
      <c r="E13" s="981" t="str"/>
      <c r="F13" s="981" t="str"/>
      <c r="G13" s="981" t="str"/>
      <c r="H13" s="1358" t="str"/>
      <c r="I13" s="1358" t="str"/>
      <c r="J13" s="1358" t="str"/>
      <c r="K13" s="981" t="str"/>
      <c r="L13" s="981" t="inlineStr">
        <is>
          <t>Draft</t>
        </is>
      </c>
      <c r="M13" s="981" t="str"/>
      <c r="N13" s="981" t="inlineStr">
        <is>
          <t>Internal</t>
        </is>
      </c>
      <c r="O13" s="981" t="str"/>
    </row>
    <row r="14" ht="38" customHeight="1">
      <c r="A14" s="1023" t="inlineStr">
        <is>
          <t>EVD-009</t>
        </is>
      </c>
      <c r="B14" s="981" t="str"/>
      <c r="C14" s="981" t="str"/>
      <c r="D14" s="981" t="str"/>
      <c r="E14" s="981" t="str"/>
      <c r="F14" s="981" t="str"/>
      <c r="G14" s="981" t="str"/>
      <c r="H14" s="1358" t="str"/>
      <c r="I14" s="1358" t="str"/>
      <c r="J14" s="1358" t="str"/>
      <c r="K14" s="981" t="str"/>
      <c r="L14" s="981" t="inlineStr">
        <is>
          <t>Draft</t>
        </is>
      </c>
      <c r="M14" s="981" t="str"/>
      <c r="N14" s="981" t="inlineStr">
        <is>
          <t>Internal</t>
        </is>
      </c>
      <c r="O14" s="981" t="str"/>
    </row>
    <row r="15" ht="38" customHeight="1">
      <c r="A15" s="1023" t="inlineStr">
        <is>
          <t>EVD-010</t>
        </is>
      </c>
      <c r="B15" s="981" t="str"/>
      <c r="C15" s="981" t="str"/>
      <c r="D15" s="981" t="str"/>
      <c r="E15" s="981" t="str"/>
      <c r="F15" s="981" t="str"/>
      <c r="G15" s="981" t="str"/>
      <c r="H15" s="1358" t="str"/>
      <c r="I15" s="1358" t="str"/>
      <c r="J15" s="1358" t="str"/>
      <c r="K15" s="981" t="str"/>
      <c r="L15" s="981" t="inlineStr">
        <is>
          <t>Draft</t>
        </is>
      </c>
      <c r="M15" s="981" t="str"/>
      <c r="N15" s="981" t="inlineStr">
        <is>
          <t>Internal</t>
        </is>
      </c>
      <c r="O15" s="981" t="str"/>
    </row>
    <row r="16" ht="38" customHeight="1">
      <c r="A16" s="1023" t="inlineStr">
        <is>
          <t>EVD-011</t>
        </is>
      </c>
      <c r="B16" s="981" t="str"/>
      <c r="C16" s="981" t="str"/>
      <c r="D16" s="981" t="str"/>
      <c r="E16" s="981" t="str"/>
      <c r="F16" s="981" t="str"/>
      <c r="G16" s="981" t="str"/>
      <c r="H16" s="1358" t="str"/>
      <c r="I16" s="1358" t="str"/>
      <c r="J16" s="1358" t="str"/>
      <c r="K16" s="981" t="str"/>
      <c r="L16" s="981" t="inlineStr">
        <is>
          <t>Draft</t>
        </is>
      </c>
      <c r="M16" s="981" t="str"/>
      <c r="N16" s="981" t="inlineStr">
        <is>
          <t>Internal</t>
        </is>
      </c>
      <c r="O16" s="981" t="str"/>
    </row>
    <row r="17" ht="38" customHeight="1">
      <c r="A17" s="1023" t="inlineStr">
        <is>
          <t>EVD-012</t>
        </is>
      </c>
      <c r="B17" s="981" t="str"/>
      <c r="C17" s="981" t="str"/>
      <c r="D17" s="981" t="str"/>
      <c r="E17" s="981" t="str"/>
      <c r="F17" s="981" t="str"/>
      <c r="G17" s="981" t="str"/>
      <c r="H17" s="1358" t="str"/>
      <c r="I17" s="1358" t="str"/>
      <c r="J17" s="1358" t="str"/>
      <c r="K17" s="981" t="str"/>
      <c r="L17" s="981" t="inlineStr">
        <is>
          <t>Draft</t>
        </is>
      </c>
      <c r="M17" s="981" t="str"/>
      <c r="N17" s="981" t="inlineStr">
        <is>
          <t>Internal</t>
        </is>
      </c>
      <c r="O17" s="981" t="str"/>
    </row>
    <row r="18" ht="38" customHeight="1">
      <c r="A18" s="1023" t="inlineStr">
        <is>
          <t>EVD-013</t>
        </is>
      </c>
      <c r="B18" s="981" t="str"/>
      <c r="C18" s="981" t="str"/>
      <c r="D18" s="981" t="str"/>
      <c r="E18" s="981" t="str"/>
      <c r="F18" s="981" t="str"/>
      <c r="G18" s="981" t="str"/>
      <c r="H18" s="1358" t="str"/>
      <c r="I18" s="1358" t="str"/>
      <c r="J18" s="1358" t="str"/>
      <c r="K18" s="981" t="str"/>
      <c r="L18" s="981" t="inlineStr">
        <is>
          <t>Draft</t>
        </is>
      </c>
      <c r="M18" s="981" t="str"/>
      <c r="N18" s="981" t="inlineStr">
        <is>
          <t>Internal</t>
        </is>
      </c>
      <c r="O18" s="981" t="str"/>
    </row>
    <row r="19" ht="38" customHeight="1">
      <c r="A19" s="1023" t="inlineStr">
        <is>
          <t>EVD-014</t>
        </is>
      </c>
      <c r="B19" s="981" t="str"/>
      <c r="C19" s="981" t="str"/>
      <c r="D19" s="981" t="str"/>
      <c r="E19" s="981" t="str"/>
      <c r="F19" s="981" t="str"/>
      <c r="G19" s="981" t="str"/>
      <c r="H19" s="1358" t="str"/>
      <c r="I19" s="1358" t="str"/>
      <c r="J19" s="1358" t="str"/>
      <c r="K19" s="981" t="str"/>
      <c r="L19" s="981" t="inlineStr">
        <is>
          <t>Draft</t>
        </is>
      </c>
      <c r="M19" s="981" t="str"/>
      <c r="N19" s="981" t="inlineStr">
        <is>
          <t>Internal</t>
        </is>
      </c>
      <c r="O19" s="981" t="str"/>
    </row>
    <row r="20" ht="38" customHeight="1">
      <c r="A20" s="1023" t="inlineStr">
        <is>
          <t>EVD-015</t>
        </is>
      </c>
      <c r="B20" s="981" t="str"/>
      <c r="C20" s="981" t="str"/>
      <c r="D20" s="981" t="str"/>
      <c r="E20" s="981" t="str"/>
      <c r="F20" s="981" t="str"/>
      <c r="G20" s="981" t="str"/>
      <c r="H20" s="1358" t="str"/>
      <c r="I20" s="1358" t="str"/>
      <c r="J20" s="1358" t="str"/>
      <c r="K20" s="981" t="str"/>
      <c r="L20" s="981" t="inlineStr">
        <is>
          <t>Draft</t>
        </is>
      </c>
      <c r="M20" s="981" t="str"/>
      <c r="N20" s="981" t="inlineStr">
        <is>
          <t>Internal</t>
        </is>
      </c>
      <c r="O20" s="981" t="str"/>
    </row>
    <row r="21" ht="38" customHeight="1">
      <c r="A21" s="1023" t="inlineStr">
        <is>
          <t>EVD-016</t>
        </is>
      </c>
      <c r="B21" s="981" t="str"/>
      <c r="C21" s="981" t="str"/>
      <c r="D21" s="981" t="str"/>
      <c r="E21" s="981" t="str"/>
      <c r="F21" s="981" t="str"/>
      <c r="G21" s="981" t="str"/>
      <c r="H21" s="1358" t="str"/>
      <c r="I21" s="1358" t="str"/>
      <c r="J21" s="1358" t="str"/>
      <c r="K21" s="981" t="str"/>
      <c r="L21" s="981" t="inlineStr">
        <is>
          <t>Draft</t>
        </is>
      </c>
      <c r="M21" s="981" t="str"/>
      <c r="N21" s="981" t="inlineStr">
        <is>
          <t>Internal</t>
        </is>
      </c>
      <c r="O21" s="981" t="str"/>
    </row>
    <row r="22" ht="38" customHeight="1">
      <c r="A22" s="1023" t="inlineStr">
        <is>
          <t>EVD-017</t>
        </is>
      </c>
      <c r="B22" s="981" t="str"/>
      <c r="C22" s="981" t="str"/>
      <c r="D22" s="981" t="str"/>
      <c r="E22" s="981" t="str"/>
      <c r="F22" s="981" t="str"/>
      <c r="G22" s="981" t="str"/>
      <c r="H22" s="1358" t="str"/>
      <c r="I22" s="1358" t="str"/>
      <c r="J22" s="1358" t="str"/>
      <c r="K22" s="981" t="str"/>
      <c r="L22" s="981" t="inlineStr">
        <is>
          <t>Draft</t>
        </is>
      </c>
      <c r="M22" s="981" t="str"/>
      <c r="N22" s="981" t="inlineStr">
        <is>
          <t>Internal</t>
        </is>
      </c>
      <c r="O22" s="981" t="str"/>
    </row>
    <row r="23" ht="38" customHeight="1">
      <c r="A23" s="1023" t="inlineStr">
        <is>
          <t>EVD-018</t>
        </is>
      </c>
      <c r="B23" s="981" t="str"/>
      <c r="C23" s="981" t="str"/>
      <c r="D23" s="981" t="str"/>
      <c r="E23" s="981" t="str"/>
      <c r="F23" s="981" t="str"/>
      <c r="G23" s="981" t="str"/>
      <c r="H23" s="1358" t="str"/>
      <c r="I23" s="1358" t="str"/>
      <c r="J23" s="1358" t="str"/>
      <c r="K23" s="981" t="str"/>
      <c r="L23" s="981" t="inlineStr">
        <is>
          <t>Draft</t>
        </is>
      </c>
      <c r="M23" s="981" t="str"/>
      <c r="N23" s="981" t="inlineStr">
        <is>
          <t>Internal</t>
        </is>
      </c>
      <c r="O23" s="981" t="str"/>
    </row>
    <row r="24" ht="38" customHeight="1">
      <c r="A24" s="1023" t="inlineStr">
        <is>
          <t>EVD-019</t>
        </is>
      </c>
      <c r="B24" s="981" t="str"/>
      <c r="C24" s="981" t="str"/>
      <c r="D24" s="981" t="str"/>
      <c r="E24" s="981" t="str"/>
      <c r="F24" s="981" t="str"/>
      <c r="G24" s="981" t="str"/>
      <c r="H24" s="1358" t="str"/>
      <c r="I24" s="1358" t="str"/>
      <c r="J24" s="1358" t="str"/>
      <c r="K24" s="981" t="str"/>
      <c r="L24" s="981" t="inlineStr">
        <is>
          <t>Draft</t>
        </is>
      </c>
      <c r="M24" s="981" t="str"/>
      <c r="N24" s="981" t="inlineStr">
        <is>
          <t>Internal</t>
        </is>
      </c>
      <c r="O24" s="981" t="str"/>
    </row>
    <row r="25" ht="38" customHeight="1">
      <c r="A25" s="1023" t="inlineStr">
        <is>
          <t>EVD-020</t>
        </is>
      </c>
      <c r="B25" s="981" t="str"/>
      <c r="C25" s="981" t="str"/>
      <c r="D25" s="981" t="str"/>
      <c r="E25" s="981" t="str"/>
      <c r="F25" s="981" t="str"/>
      <c r="G25" s="981" t="str"/>
      <c r="H25" s="1358" t="str"/>
      <c r="I25" s="1358" t="str"/>
      <c r="J25" s="1358" t="str"/>
      <c r="K25" s="981" t="str"/>
      <c r="L25" s="981" t="inlineStr">
        <is>
          <t>Draft</t>
        </is>
      </c>
      <c r="M25" s="981" t="str"/>
      <c r="N25" s="981" t="inlineStr">
        <is>
          <t>Internal</t>
        </is>
      </c>
      <c r="O25" s="981" t="str"/>
    </row>
    <row r="26" ht="38" customHeight="1">
      <c r="A26" s="1023" t="inlineStr">
        <is>
          <t>EVD-021</t>
        </is>
      </c>
      <c r="B26" s="981" t="str"/>
      <c r="C26" s="981" t="str"/>
      <c r="D26" s="981" t="str"/>
      <c r="E26" s="981" t="str"/>
      <c r="F26" s="981" t="str"/>
      <c r="G26" s="981" t="str"/>
      <c r="H26" s="1358" t="str"/>
      <c r="I26" s="1358" t="str"/>
      <c r="J26" s="1358" t="str"/>
      <c r="K26" s="981" t="str"/>
      <c r="L26" s="981" t="inlineStr">
        <is>
          <t>Draft</t>
        </is>
      </c>
      <c r="M26" s="981" t="str"/>
      <c r="N26" s="981" t="inlineStr">
        <is>
          <t>Internal</t>
        </is>
      </c>
      <c r="O26" s="981" t="str"/>
    </row>
    <row r="27" ht="38" customHeight="1">
      <c r="A27" s="1023" t="inlineStr">
        <is>
          <t>EVD-022</t>
        </is>
      </c>
      <c r="B27" s="981" t="str"/>
      <c r="C27" s="981" t="str"/>
      <c r="D27" s="981" t="str"/>
      <c r="E27" s="981" t="str"/>
      <c r="F27" s="981" t="str"/>
      <c r="G27" s="981" t="str"/>
      <c r="H27" s="1358" t="str"/>
      <c r="I27" s="1358" t="str"/>
      <c r="J27" s="1358" t="str"/>
      <c r="K27" s="981" t="str"/>
      <c r="L27" s="981" t="inlineStr">
        <is>
          <t>Draft</t>
        </is>
      </c>
      <c r="M27" s="981" t="str"/>
      <c r="N27" s="981" t="inlineStr">
        <is>
          <t>Internal</t>
        </is>
      </c>
      <c r="O27" s="981" t="str"/>
    </row>
    <row r="28" ht="38" customHeight="1">
      <c r="A28" s="1023" t="inlineStr">
        <is>
          <t>EVD-023</t>
        </is>
      </c>
      <c r="B28" s="981" t="str"/>
      <c r="C28" s="981" t="str"/>
      <c r="D28" s="981" t="str"/>
      <c r="E28" s="981" t="str"/>
      <c r="F28" s="981" t="str"/>
      <c r="G28" s="981" t="str"/>
      <c r="H28" s="1358" t="str"/>
      <c r="I28" s="1358" t="str"/>
      <c r="J28" s="1358" t="str"/>
      <c r="K28" s="981" t="str"/>
      <c r="L28" s="981" t="inlineStr">
        <is>
          <t>Draft</t>
        </is>
      </c>
      <c r="M28" s="981" t="str"/>
      <c r="N28" s="981" t="inlineStr">
        <is>
          <t>Internal</t>
        </is>
      </c>
      <c r="O28" s="981" t="str"/>
    </row>
    <row r="29" ht="38" customHeight="1">
      <c r="A29" s="1023" t="inlineStr">
        <is>
          <t>EVD-024</t>
        </is>
      </c>
      <c r="B29" s="981" t="str"/>
      <c r="C29" s="981" t="str"/>
      <c r="D29" s="981" t="str"/>
      <c r="E29" s="981" t="str"/>
      <c r="F29" s="981" t="str"/>
      <c r="G29" s="981" t="str"/>
      <c r="H29" s="1358" t="str"/>
      <c r="I29" s="1358" t="str"/>
      <c r="J29" s="1358" t="str"/>
      <c r="K29" s="981" t="str"/>
      <c r="L29" s="981" t="inlineStr">
        <is>
          <t>Draft</t>
        </is>
      </c>
      <c r="M29" s="981" t="str"/>
      <c r="N29" s="981" t="inlineStr">
        <is>
          <t>Internal</t>
        </is>
      </c>
      <c r="O29" s="981" t="str"/>
    </row>
    <row r="30" ht="38" customHeight="1">
      <c r="A30" s="1023" t="inlineStr">
        <is>
          <t>EVD-025</t>
        </is>
      </c>
      <c r="B30" s="981" t="str"/>
      <c r="C30" s="981" t="str"/>
      <c r="D30" s="981" t="str"/>
      <c r="E30" s="981" t="str"/>
      <c r="F30" s="981" t="str"/>
      <c r="G30" s="981" t="str"/>
      <c r="H30" s="1358" t="str"/>
      <c r="I30" s="1358" t="str"/>
      <c r="J30" s="1358" t="str"/>
      <c r="K30" s="981" t="str"/>
      <c r="L30" s="981" t="inlineStr">
        <is>
          <t>Draft</t>
        </is>
      </c>
      <c r="M30" s="981" t="str"/>
      <c r="N30" s="981" t="inlineStr">
        <is>
          <t>Internal</t>
        </is>
      </c>
      <c r="O30" s="981" t="str"/>
    </row>
    <row r="31" ht="38" customHeight="1">
      <c r="A31" s="1023" t="inlineStr">
        <is>
          <t>EVD-026</t>
        </is>
      </c>
      <c r="B31" s="981" t="str"/>
      <c r="C31" s="981" t="str"/>
      <c r="D31" s="981" t="str"/>
      <c r="E31" s="981" t="str"/>
      <c r="F31" s="981" t="str"/>
      <c r="G31" s="981" t="str"/>
      <c r="H31" s="1358" t="str"/>
      <c r="I31" s="1358" t="str"/>
      <c r="J31" s="1358" t="str"/>
      <c r="K31" s="981" t="str"/>
      <c r="L31" s="981" t="inlineStr">
        <is>
          <t>Draft</t>
        </is>
      </c>
      <c r="M31" s="981" t="str"/>
      <c r="N31" s="981" t="inlineStr">
        <is>
          <t>Internal</t>
        </is>
      </c>
      <c r="O31" s="981" t="str"/>
    </row>
    <row r="32" ht="38" customHeight="1">
      <c r="A32" s="1023" t="inlineStr">
        <is>
          <t>EVD-027</t>
        </is>
      </c>
      <c r="B32" s="981" t="str"/>
      <c r="C32" s="981" t="str"/>
      <c r="D32" s="981" t="str"/>
      <c r="E32" s="981" t="str"/>
      <c r="F32" s="981" t="str"/>
      <c r="G32" s="981" t="str"/>
      <c r="H32" s="1358" t="str"/>
      <c r="I32" s="1358" t="str"/>
      <c r="J32" s="1358" t="str"/>
      <c r="K32" s="981" t="str"/>
      <c r="L32" s="981" t="inlineStr">
        <is>
          <t>Draft</t>
        </is>
      </c>
      <c r="M32" s="981" t="str"/>
      <c r="N32" s="981" t="inlineStr">
        <is>
          <t>Internal</t>
        </is>
      </c>
      <c r="O32" s="981" t="str"/>
    </row>
    <row r="33" ht="38" customHeight="1">
      <c r="A33" s="1023" t="inlineStr">
        <is>
          <t>EVD-028</t>
        </is>
      </c>
      <c r="B33" s="981" t="str"/>
      <c r="C33" s="981" t="str"/>
      <c r="D33" s="981" t="str"/>
      <c r="E33" s="981" t="str"/>
      <c r="F33" s="981" t="str"/>
      <c r="G33" s="981" t="str"/>
      <c r="H33" s="1358" t="str"/>
      <c r="I33" s="1358" t="str"/>
      <c r="J33" s="1358" t="str"/>
      <c r="K33" s="981" t="str"/>
      <c r="L33" s="981" t="inlineStr">
        <is>
          <t>Draft</t>
        </is>
      </c>
      <c r="M33" s="981" t="str"/>
      <c r="N33" s="981" t="inlineStr">
        <is>
          <t>Internal</t>
        </is>
      </c>
      <c r="O33" s="981" t="str"/>
    </row>
    <row r="34" ht="38" customHeight="1">
      <c r="A34" s="1023" t="inlineStr">
        <is>
          <t>EVD-029</t>
        </is>
      </c>
      <c r="B34" s="981" t="str"/>
      <c r="C34" s="981" t="str"/>
      <c r="D34" s="981" t="str"/>
      <c r="E34" s="981" t="str"/>
      <c r="F34" s="981" t="str"/>
      <c r="G34" s="981" t="str"/>
      <c r="H34" s="1358" t="str"/>
      <c r="I34" s="1358" t="str"/>
      <c r="J34" s="1358" t="str"/>
      <c r="K34" s="981" t="str"/>
      <c r="L34" s="981" t="inlineStr">
        <is>
          <t>Draft</t>
        </is>
      </c>
      <c r="M34" s="981" t="str"/>
      <c r="N34" s="981" t="inlineStr">
        <is>
          <t>Internal</t>
        </is>
      </c>
      <c r="O34" s="981" t="str"/>
    </row>
    <row r="35" ht="38" customHeight="1">
      <c r="A35" s="1023" t="inlineStr">
        <is>
          <t>EVD-030</t>
        </is>
      </c>
      <c r="B35" s="981" t="str"/>
      <c r="C35" s="981" t="str"/>
      <c r="D35" s="981" t="str"/>
      <c r="E35" s="981" t="str"/>
      <c r="F35" s="981" t="str"/>
      <c r="G35" s="981" t="str"/>
      <c r="H35" s="1358" t="str"/>
      <c r="I35" s="1358" t="str"/>
      <c r="J35" s="1358" t="str"/>
      <c r="K35" s="981" t="str"/>
      <c r="L35" s="981" t="inlineStr">
        <is>
          <t>Draft</t>
        </is>
      </c>
      <c r="M35" s="981" t="str"/>
      <c r="N35" s="981" t="inlineStr">
        <is>
          <t>Internal</t>
        </is>
      </c>
      <c r="O35" s="981" t="str"/>
    </row>
    <row r="36" ht="38" customHeight="1">
      <c r="A36" s="1023" t="inlineStr">
        <is>
          <t>EVD-031</t>
        </is>
      </c>
      <c r="B36" s="981" t="str"/>
      <c r="C36" s="981" t="str"/>
      <c r="D36" s="981" t="str"/>
      <c r="E36" s="981" t="str"/>
      <c r="F36" s="981" t="str"/>
      <c r="G36" s="981" t="str"/>
      <c r="H36" s="1358" t="str"/>
      <c r="I36" s="1358" t="str"/>
      <c r="J36" s="1358" t="str"/>
      <c r="K36" s="981" t="str"/>
      <c r="L36" s="981" t="inlineStr">
        <is>
          <t>Draft</t>
        </is>
      </c>
      <c r="M36" s="981" t="str"/>
      <c r="N36" s="981" t="inlineStr">
        <is>
          <t>Internal</t>
        </is>
      </c>
      <c r="O36" s="981" t="str"/>
    </row>
    <row r="37" ht="38" customHeight="1">
      <c r="A37" s="1023" t="inlineStr">
        <is>
          <t>EVD-032</t>
        </is>
      </c>
      <c r="B37" s="981" t="str"/>
      <c r="C37" s="981" t="str"/>
      <c r="D37" s="981" t="str"/>
      <c r="E37" s="981" t="str"/>
      <c r="F37" s="981" t="str"/>
      <c r="G37" s="981" t="str"/>
      <c r="H37" s="1358" t="str"/>
      <c r="I37" s="1358" t="str"/>
      <c r="J37" s="1358" t="str"/>
      <c r="K37" s="981" t="str"/>
      <c r="L37" s="981" t="inlineStr">
        <is>
          <t>Draft</t>
        </is>
      </c>
      <c r="M37" s="981" t="str"/>
      <c r="N37" s="981" t="inlineStr">
        <is>
          <t>Internal</t>
        </is>
      </c>
      <c r="O37" s="981" t="str"/>
    </row>
    <row r="38" ht="38" customHeight="1">
      <c r="A38" s="1023" t="inlineStr">
        <is>
          <t>EVD-033</t>
        </is>
      </c>
      <c r="B38" s="981" t="str"/>
      <c r="C38" s="981" t="str"/>
      <c r="D38" s="981" t="str"/>
      <c r="E38" s="981" t="str"/>
      <c r="F38" s="981" t="str"/>
      <c r="G38" s="981" t="str"/>
      <c r="H38" s="1358" t="str"/>
      <c r="I38" s="1358" t="str"/>
      <c r="J38" s="1358" t="str"/>
      <c r="K38" s="981" t="str"/>
      <c r="L38" s="981" t="inlineStr">
        <is>
          <t>Draft</t>
        </is>
      </c>
      <c r="M38" s="981" t="str"/>
      <c r="N38" s="981" t="inlineStr">
        <is>
          <t>Internal</t>
        </is>
      </c>
      <c r="O38" s="981" t="str"/>
    </row>
    <row r="39" ht="38" customHeight="1">
      <c r="A39" s="1023" t="inlineStr">
        <is>
          <t>EVD-034</t>
        </is>
      </c>
      <c r="B39" s="981" t="str"/>
      <c r="C39" s="981" t="str"/>
      <c r="D39" s="981" t="str"/>
      <c r="E39" s="981" t="str"/>
      <c r="F39" s="981" t="str"/>
      <c r="G39" s="981" t="str"/>
      <c r="H39" s="1358" t="str"/>
      <c r="I39" s="1358" t="str"/>
      <c r="J39" s="1358" t="str"/>
      <c r="K39" s="981" t="str"/>
      <c r="L39" s="981" t="inlineStr">
        <is>
          <t>Draft</t>
        </is>
      </c>
      <c r="M39" s="981" t="str"/>
      <c r="N39" s="981" t="inlineStr">
        <is>
          <t>Internal</t>
        </is>
      </c>
      <c r="O39" s="981" t="str"/>
    </row>
    <row r="40" ht="38" customHeight="1">
      <c r="A40" s="1023" t="inlineStr">
        <is>
          <t>EVD-035</t>
        </is>
      </c>
      <c r="B40" s="981" t="str"/>
      <c r="C40" s="981" t="str"/>
      <c r="D40" s="981" t="str"/>
      <c r="E40" s="981" t="str"/>
      <c r="F40" s="981" t="str"/>
      <c r="G40" s="981" t="str"/>
      <c r="H40" s="1358" t="str"/>
      <c r="I40" s="1358" t="str"/>
      <c r="J40" s="1358" t="str"/>
      <c r="K40" s="981" t="str"/>
      <c r="L40" s="981" t="inlineStr">
        <is>
          <t>Draft</t>
        </is>
      </c>
      <c r="M40" s="981" t="str"/>
      <c r="N40" s="981" t="inlineStr">
        <is>
          <t>Internal</t>
        </is>
      </c>
      <c r="O40" s="981" t="str"/>
    </row>
    <row r="41" ht="38" customHeight="1">
      <c r="A41" s="1023" t="inlineStr">
        <is>
          <t>EVD-036</t>
        </is>
      </c>
      <c r="B41" s="981" t="str"/>
      <c r="C41" s="981" t="str"/>
      <c r="D41" s="981" t="str"/>
      <c r="E41" s="981" t="str"/>
      <c r="F41" s="981" t="str"/>
      <c r="G41" s="981" t="str"/>
      <c r="H41" s="1358" t="str"/>
      <c r="I41" s="1358" t="str"/>
      <c r="J41" s="1358" t="str"/>
      <c r="K41" s="981" t="str"/>
      <c r="L41" s="981" t="inlineStr">
        <is>
          <t>Draft</t>
        </is>
      </c>
      <c r="M41" s="981" t="str"/>
      <c r="N41" s="981" t="inlineStr">
        <is>
          <t>Internal</t>
        </is>
      </c>
      <c r="O41" s="981" t="str"/>
    </row>
    <row r="42" ht="38" customHeight="1">
      <c r="A42" s="1023" t="inlineStr">
        <is>
          <t>EVD-037</t>
        </is>
      </c>
      <c r="B42" s="981" t="str"/>
      <c r="C42" s="981" t="str"/>
      <c r="D42" s="981" t="str"/>
      <c r="E42" s="981" t="str"/>
      <c r="F42" s="981" t="str"/>
      <c r="G42" s="981" t="str"/>
      <c r="H42" s="1358" t="str"/>
      <c r="I42" s="1358" t="str"/>
      <c r="J42" s="1358" t="str"/>
      <c r="K42" s="981" t="str"/>
      <c r="L42" s="981" t="inlineStr">
        <is>
          <t>Draft</t>
        </is>
      </c>
      <c r="M42" s="981" t="str"/>
      <c r="N42" s="981" t="inlineStr">
        <is>
          <t>Internal</t>
        </is>
      </c>
      <c r="O42" s="981" t="str"/>
    </row>
    <row r="43" ht="38" customHeight="1">
      <c r="A43" s="1023" t="inlineStr">
        <is>
          <t>EVD-038</t>
        </is>
      </c>
      <c r="B43" s="981" t="str"/>
      <c r="C43" s="981" t="str"/>
      <c r="D43" s="981" t="str"/>
      <c r="E43" s="981" t="str"/>
      <c r="F43" s="981" t="str"/>
      <c r="G43" s="981" t="str"/>
      <c r="H43" s="1358" t="str"/>
      <c r="I43" s="1358" t="str"/>
      <c r="J43" s="1358" t="str"/>
      <c r="K43" s="981" t="str"/>
      <c r="L43" s="981" t="inlineStr">
        <is>
          <t>Draft</t>
        </is>
      </c>
      <c r="M43" s="981" t="str"/>
      <c r="N43" s="981" t="inlineStr">
        <is>
          <t>Internal</t>
        </is>
      </c>
      <c r="O43" s="981" t="str"/>
    </row>
    <row r="44" ht="38" customHeight="1">
      <c r="A44" s="1023" t="inlineStr">
        <is>
          <t>EVD-039</t>
        </is>
      </c>
      <c r="B44" s="981" t="str"/>
      <c r="C44" s="981" t="str"/>
      <c r="D44" s="981" t="str"/>
      <c r="E44" s="981" t="str"/>
      <c r="F44" s="981" t="str"/>
      <c r="G44" s="981" t="str"/>
      <c r="H44" s="1358" t="str"/>
      <c r="I44" s="1358" t="str"/>
      <c r="J44" s="1358" t="str"/>
      <c r="K44" s="981" t="str"/>
      <c r="L44" s="981" t="inlineStr">
        <is>
          <t>Draft</t>
        </is>
      </c>
      <c r="M44" s="981" t="str"/>
      <c r="N44" s="981" t="inlineStr">
        <is>
          <t>Internal</t>
        </is>
      </c>
      <c r="O44" s="981" t="str"/>
    </row>
    <row r="45" ht="38" customHeight="1">
      <c r="A45" s="1023" t="inlineStr">
        <is>
          <t>EVD-040</t>
        </is>
      </c>
      <c r="B45" s="981" t="str"/>
      <c r="C45" s="981" t="str"/>
      <c r="D45" s="981" t="str"/>
      <c r="E45" s="981" t="str"/>
      <c r="F45" s="981" t="str"/>
      <c r="G45" s="981" t="str"/>
      <c r="H45" s="1358" t="str"/>
      <c r="I45" s="1358" t="str"/>
      <c r="J45" s="1358" t="str"/>
      <c r="K45" s="981" t="str"/>
      <c r="L45" s="981" t="inlineStr">
        <is>
          <t>Draft</t>
        </is>
      </c>
      <c r="M45" s="981" t="str"/>
      <c r="N45" s="981" t="inlineStr">
        <is>
          <t>Internal</t>
        </is>
      </c>
      <c r="O45" s="981" t="str"/>
    </row>
  </sheetData>
  <autoFilter ref="A5:O45"/>
  <mergeCells count="3">
    <mergeCell ref="A1:O1"/>
    <mergeCell ref="A3:O3"/>
    <mergeCell ref="A2:O2"/>
  </mergeCells>
  <conditionalFormatting sqref="L6:L45">
    <cfRule type="expression" priority="1" dxfId="3">
      <formula>L6="Current"</formula>
    </cfRule>
    <cfRule type="expression" priority="2" dxfId="0">
      <formula>OR(L6="Stale",L6="Rejected")</formula>
    </cfRule>
  </conditionalFormatting>
  <conditionalFormatting sqref="J6:J45">
    <cfRule type="expression" priority="3" dxfId="0">
      <formula>AND(J6&lt;&gt;"",J6&lt;TODAY(),L6="Current")</formula>
    </cfRule>
  </conditionalFormatting>
  <dataValidations count="2">
    <dataValidation sqref="L6:L45" showDropDown="0" showInputMessage="0" showErrorMessage="0" allowBlank="0" type="list">
      <formula1>"Draft,Current,Stale,Superseded,Rejected"</formula1>
    </dataValidation>
    <dataValidation sqref="N6:N45" showDropDown="0" showInputMessage="0" showErrorMessage="0" allowBlank="0" type="list">
      <formula1>"Public,Internal,Confidential,Restricted"</formula1>
    </dataValidation>
  </dataValidations>
  <pageMargins left="0.25" right="0.25" top="0.5" bottom="0.5" header="0.3" footer="0.3"/>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H34"/>
  <sheetViews>
    <sheetView showGridLines="0" workbookViewId="0">
      <selection activeCell="A1" sqref="A1"/>
    </sheetView>
  </sheetViews>
  <sheetFormatPr baseColWidth="8" defaultRowHeight="15"/>
  <cols>
    <col width="25" customWidth="1" min="1" max="1"/>
    <col width="18" customWidth="1" min="2" max="2"/>
    <col width="25" customWidth="1" min="3" max="3"/>
    <col width="18" customWidth="1" min="4" max="4"/>
    <col width="25" customWidth="1" min="5" max="5"/>
    <col width="18" customWidth="1" min="6" max="6"/>
    <col width="25" customWidth="1" min="7" max="7"/>
    <col width="18" customWidth="1" min="8" max="8"/>
  </cols>
  <sheetData>
    <row r="1">
      <c r="A1" s="705" t="inlineStr">
        <is>
          <t>Article 5 Readiness Dashboard &amp; Sign-Off</t>
        </is>
      </c>
      <c r="B1" s="1" t="n"/>
      <c r="C1" s="1" t="n"/>
      <c r="D1" s="1" t="n"/>
      <c r="E1" s="1" t="n"/>
      <c r="F1" s="1" t="n"/>
      <c r="G1" s="1" t="n"/>
      <c r="H1" s="1" t="n"/>
    </row>
    <row r="2">
      <c r="A2" s="709" t="inlineStr">
        <is>
          <t>The dashboard blocks potential prohibited-practice signals, unresolved scope, open controls/tests, unapproved exception claims, unresolved use cases and missing/stale linked evidence.</t>
        </is>
      </c>
      <c r="B2" s="1" t="n"/>
      <c r="C2" s="1" t="n"/>
      <c r="D2" s="1" t="n"/>
      <c r="E2" s="1" t="n"/>
      <c r="F2" s="1" t="n"/>
      <c r="G2" s="1" t="n"/>
      <c r="H2" s="1" t="n"/>
    </row>
    <row r="3">
      <c r="A3" s="713" t="inlineStr">
        <is>
          <t>A 'ready' result means ready for independent Article 5 review—not automatic legal compliance. The final legal disposition and limitations must be recorded below.</t>
        </is>
      </c>
      <c r="B3" s="1" t="n"/>
      <c r="C3" s="1" t="n"/>
      <c r="D3" s="1" t="n"/>
      <c r="E3" s="1" t="n"/>
      <c r="F3" s="1" t="n"/>
      <c r="G3" s="1" t="n"/>
      <c r="H3" s="1" t="n"/>
    </row>
    <row r="4"/>
    <row r="5">
      <c r="A5" s="1359" t="inlineStr">
        <is>
          <t>SCOPE ROUTES UNRESOLVED</t>
        </is>
      </c>
      <c r="B5" s="1316" t="n"/>
      <c r="C5" s="1359" t="inlineStr">
        <is>
          <t>POTENTIAL PROHIBITIONS</t>
        </is>
      </c>
      <c r="D5" s="1316" t="n"/>
      <c r="E5" s="1359" t="inlineStr">
        <is>
          <t>OPEN QUALIFICATION / EXCEPTION ROUTES</t>
        </is>
      </c>
      <c r="F5" s="1316" t="n"/>
      <c r="G5" s="1359" t="inlineStr">
        <is>
          <t>OPEN CONTROL GAPS</t>
        </is>
      </c>
      <c r="H5" s="1316" t="n"/>
    </row>
    <row r="6">
      <c r="A6" s="1360">
        <f>COUNTIF('01_SYSTEM_PROFILE'!G7:G16,"Needs assessment")</f>
        <v/>
      </c>
      <c r="B6" s="1319" t="n"/>
      <c r="C6" s="1360">
        <f>COUNTIF('01_SYSTEM_PROFILE'!G7:G16,"*POTENTIAL PROHIBITION*")</f>
        <v/>
      </c>
      <c r="D6" s="1319" t="n"/>
      <c r="E6" s="1360">
        <f>IF(ISNUMBER(SEARCH("Consent route",'01_SYSTEM_PROFILE'!G9)),IF(AND('04_EXCEPTION_SAFEGUARDS'!I6="Approved",'04_EXCEPTION_SAFEGUARDS'!K6="Current"),0,1),IF(ISNUMBER(SEARCH("Safeguard route",'01_SYSTEM_PROFILE'!G9)),IF(AND('04_EXCEPTION_SAFEGUARDS'!I7="Approved",'04_EXCEPTION_SAFEGUARDS'!K7="Current"),0,1),IF(ISNUMBER(SEARCH("Qualification route",'01_SYSTEM_PROFILE'!G9)),IF(AND('04_EXCEPTION_SAFEGUARDS'!I8="Approved",'04_EXCEPTION_SAFEGUARDS'!K8="Current"),0,1),0)))+IF(ISNUMBER(SEARCH("National-law defence route",'01_SYSTEM_PROFILE'!G10)),IF(AND('04_EXCEPTION_SAFEGUARDS'!I9="Approved",'04_EXCEPTION_SAFEGUARDS'!K9="Current"),0,1),IF(ISNUMBER(SEARCH("Safeguard route",'01_SYSTEM_PROFILE'!G10)),IF(AND('04_EXCEPTION_SAFEGUARDS'!I10="Approved",'04_EXCEPTION_SAFEGUARDS'!K10="Current"),0,1),0))+IF(ISNUMBER(SEARCH("Support-human-assessment route",'01_SYSTEM_PROFILE'!G12)),IF(AND('04_EXCEPTION_SAFEGUARDS'!I11="Approved",'04_EXCEPTION_SAFEGUARDS'!K11="Current"),0,1),0)+IF(ISNUMBER(SEARCH("Medical / safety route",'01_SYSTEM_PROFILE'!G14)),IF(OR(AND('04_EXCEPTION_SAFEGUARDS'!I12="Approved",'04_EXCEPTION_SAFEGUARDS'!K12="Current"),AND('04_EXCEPTION_SAFEGUARDS'!I13="Approved",'04_EXCEPTION_SAFEGUARDS'!K13="Current")),0,1),0)+IF(ISNUMBER(SEARCH("Exclusion route",'01_SYSTEM_PROFILE'!G15)),IF(OR(AND('04_EXCEPTION_SAFEGUARDS'!I14="Approved",'04_EXCEPTION_SAFEGUARDS'!K14="Current"),AND('04_EXCEPTION_SAFEGUARDS'!I15="Approved",'04_EXCEPTION_SAFEGUARDS'!K15="Current")),0,1),0)+IF(OR(ISNUMBER(SEARCH("Exception route",'01_SYSTEM_PROFILE'!G16)),ISNUMBER(SEARCH("Narrow law-enforcement exception route",'01_SYSTEM_PROFILE'!G16))),IF(AND(OR(AND('04_EXCEPTION_SAFEGUARDS'!I16="Approved",'04_EXCEPTION_SAFEGUARDS'!K16="Current"),AND('04_EXCEPTION_SAFEGUARDS'!I17="Approved",'04_EXCEPTION_SAFEGUARDS'!K17="Current"),AND('04_EXCEPTION_SAFEGUARDS'!I18="Approved",'04_EXCEPTION_SAFEGUARDS'!K18="Current")),COUNTIFS('04_EXCEPTION_SAFEGUARDS'!I19:I24,"Approved",'04_EXCEPTION_SAFEGUARDS'!K19:K24,"Current")=6),0,1),0)</f>
        <v/>
      </c>
      <c r="F6" s="1319" t="n"/>
      <c r="G6" s="1360">
        <f>COUNTIFS('02_CONTROL_MATRIX'!E6:E42,"&lt;&gt;Not applicable",'02_CONTROL_MATRIX'!J6:J42,"&lt;&gt;Verified",'02_CONTROL_MATRIX'!J6:J42,"&lt;&gt;Not applicable")</f>
        <v/>
      </c>
      <c r="H6" s="1319" t="n"/>
    </row>
    <row r="7">
      <c r="A7" s="1322" t="n"/>
      <c r="B7" s="1324" t="n"/>
      <c r="C7" s="1322" t="n"/>
      <c r="D7" s="1324" t="n"/>
      <c r="E7" s="1322" t="n"/>
      <c r="F7" s="1324" t="n"/>
      <c r="G7" s="1322" t="n"/>
      <c r="H7" s="1324" t="n"/>
    </row>
    <row r="8"/>
    <row r="9">
      <c r="A9" s="1359" t="inlineStr">
        <is>
          <t>DETAILED TESTS OPEN</t>
        </is>
      </c>
      <c r="B9" s="1316" t="n"/>
      <c r="C9" s="1359" t="inlineStr">
        <is>
          <t>EXCEPTION CLAIMS OPEN</t>
        </is>
      </c>
      <c r="D9" s="1316" t="n"/>
      <c r="E9" s="1359" t="inlineStr">
        <is>
          <t>USE-CASE DECISIONS OPEN</t>
        </is>
      </c>
      <c r="F9" s="1316" t="n"/>
      <c r="G9" s="1359" t="inlineStr">
        <is>
          <t>MISSING / STALE EVIDENCE</t>
        </is>
      </c>
      <c r="H9" s="1316" t="n"/>
    </row>
    <row r="10">
      <c r="A10" s="1360">
        <f>COUNTIFS('03_PROHIBITION_TESTS'!E6:E57,"&lt;&gt;Not applicable",'03_PROHIBITION_TESTS'!J6:J57,"&lt;&gt;Accepted",'03_PROHIBITION_TESTS'!J6:J57,"&lt;&gt;Not applicable")</f>
        <v/>
      </c>
      <c r="B10" s="1319" t="n"/>
      <c r="C10" s="1360">
        <f>COUNTIFS('04_EXCEPTION_SAFEGUARDS'!E6:E24,"&lt;&gt;No",'04_EXCEPTION_SAFEGUARDS'!I6:I24,"&lt;&gt;Approved",'04_EXCEPTION_SAFEGUARDS'!I6:I24,"&lt;&gt;Not applicable")</f>
        <v/>
      </c>
      <c r="D10" s="1319" t="n"/>
      <c r="E10" s="1360">
        <f>COUNTIFS('05_USE_CASE_LOG'!B6:B35,"?*",'05_USE_CASE_LOG'!N6:N35,"&lt;&gt;No prohibited practice identified",'05_USE_CASE_LOG'!N6:N35,"&lt;&gt;Exception / qualification accepted")</f>
        <v/>
      </c>
      <c r="F10" s="1319" t="n"/>
      <c r="G10" s="1360">
        <f>COUNTIFS('02_CONTROL_MATRIX'!E6:E42,"&lt;&gt;Not applicable",'02_CONTROL_MATRIX'!J6:J42,"Verified",'02_CONTROL_MATRIX'!N6:N42,"Missing / stale")+COUNTIFS('03_PROHIBITION_TESTS'!J6:J57,"Accepted",'03_PROHIBITION_TESTS'!N6:N57,"Missing / stale")+COUNTIFS('04_EXCEPTION_SAFEGUARDS'!I6:I24,"Approved",'04_EXCEPTION_SAFEGUARDS'!K6:K24,"Missing / stale")+COUNTIFS('05_USE_CASE_LOG'!B6:B35,"?*",'05_USE_CASE_LOG'!N6:N35,"&lt;&gt;Not reviewed",'05_USE_CASE_LOG'!N6:N35,"&lt;&gt;Further assessment required",'05_USE_CASE_LOG'!P6:P35,"Missing / stale")</f>
        <v/>
      </c>
      <c r="H10" s="1319" t="n"/>
    </row>
    <row r="11">
      <c r="A11" s="1322" t="n"/>
      <c r="B11" s="1324" t="n"/>
      <c r="C11" s="1322" t="n"/>
      <c r="D11" s="1324" t="n"/>
      <c r="E11" s="1322" t="n"/>
      <c r="F11" s="1324" t="n"/>
      <c r="G11" s="1322" t="n"/>
      <c r="H11" s="1324" t="n"/>
    </row>
    <row r="12"/>
    <row r="13">
      <c r="A13" s="1314" t="inlineStr">
        <is>
          <t>Computed readiness state</t>
        </is>
      </c>
      <c r="B13" s="1315" t="n"/>
      <c r="C13" s="1315" t="n"/>
      <c r="D13" s="1315" t="n"/>
      <c r="E13" s="1315" t="n"/>
      <c r="F13" s="1315" t="n"/>
      <c r="G13" s="1315" t="n"/>
      <c r="H13" s="1316" t="n"/>
    </row>
    <row r="14">
      <c r="A14" s="1361">
        <f>IF(C6&gt;0,"BLOCK — POTENTIAL PROHIBITED PRACTICE",IF(A6&gt;0,"NOT READY — RESOLVE ARTICLE 5 SCOPE",IF(E6&gt;0,"NOT READY — VERIFY QUALIFICATION / EXCEPTION ROUTES",IF(G6&gt;0,"NOT READY — OPEN CONTROL GAPS",IF(A10&gt;0,"NOT READY — DETAILED TESTS REQUIRE REVIEW",IF(C10&gt;0,"NOT READY — EXCEPTION CLAIMS REQUIRE APPROVAL",IF(E10&gt;0,"NOT READY — UNRESOLVED USE-CASE DECISIONS",IF(G10&gt;0,"NOT READY — MISSING / STALE EVIDENCE","READY FOR INDEPENDENT ARTICLE 5 REVIEW"))))))))</f>
        <v/>
      </c>
      <c r="B14" s="1318" t="n"/>
      <c r="C14" s="1318" t="n"/>
      <c r="D14" s="1318" t="n"/>
      <c r="E14" s="1318" t="n"/>
      <c r="F14" s="1318" t="n"/>
      <c r="G14" s="1318" t="n"/>
      <c r="H14" s="1319" t="n"/>
    </row>
    <row r="15">
      <c r="A15" s="1320" t="n"/>
      <c r="H15" s="1321" t="n"/>
    </row>
    <row r="16">
      <c r="A16" s="1322" t="n"/>
      <c r="B16" s="1323" t="n"/>
      <c r="C16" s="1323" t="n"/>
      <c r="D16" s="1323" t="n"/>
      <c r="E16" s="1323" t="n"/>
      <c r="F16" s="1323" t="n"/>
      <c r="G16" s="1323" t="n"/>
      <c r="H16" s="1324" t="n"/>
    </row>
    <row r="17"/>
    <row r="18">
      <c r="A18" s="1314" t="inlineStr">
        <is>
          <t>Independent review and decision record</t>
        </is>
      </c>
      <c r="B18" s="1315" t="n"/>
      <c r="C18" s="1315" t="n"/>
      <c r="D18" s="1315" t="n"/>
      <c r="E18" s="1315" t="n"/>
      <c r="F18" s="1315" t="n"/>
      <c r="G18" s="1315" t="n"/>
      <c r="H18" s="1316" t="n"/>
    </row>
    <row r="19" ht="28" customHeight="1">
      <c r="A19" s="1362" t="inlineStr">
        <is>
          <t>System / release</t>
        </is>
      </c>
      <c r="B19" s="1335" t="n"/>
      <c r="C19" s="1339">
        <f>IF('01_SYSTEM_PROFILE'!B7="","Enter system name in 01_SYSTEM_PROFILE",'01_SYSTEM_PROFILE'!B7)</f>
        <v/>
      </c>
      <c r="D19" s="1340" t="n"/>
      <c r="E19" s="1340" t="n"/>
      <c r="F19" s="1340" t="n"/>
      <c r="G19" s="1340" t="n"/>
      <c r="H19" s="1335" t="n"/>
    </row>
    <row r="20" ht="28" customHeight="1">
      <c r="A20" s="1362" t="inlineStr">
        <is>
          <t>Prepared by</t>
        </is>
      </c>
      <c r="B20" s="1335" t="n"/>
      <c r="C20" s="919" t="str"/>
      <c r="D20" s="1352" t="n"/>
      <c r="E20" s="1352" t="n"/>
      <c r="F20" s="1352" t="n"/>
      <c r="G20" s="1352" t="n"/>
      <c r="H20" s="1353" t="n"/>
    </row>
    <row r="21" ht="28" customHeight="1">
      <c r="A21" s="1362" t="inlineStr">
        <is>
          <t>Independent legal / compliance reviewer</t>
        </is>
      </c>
      <c r="B21" s="1335" t="n"/>
      <c r="C21" s="919" t="str"/>
      <c r="D21" s="1352" t="n"/>
      <c r="E21" s="1352" t="n"/>
      <c r="F21" s="1352" t="n"/>
      <c r="G21" s="1352" t="n"/>
      <c r="H21" s="1353" t="n"/>
    </row>
    <row r="22" ht="28" customHeight="1">
      <c r="A22" s="1362" t="inlineStr">
        <is>
          <t>Privacy / data-protection reviewer (where applicable)</t>
        </is>
      </c>
      <c r="B22" s="1335" t="n"/>
      <c r="C22" s="919" t="str"/>
      <c r="D22" s="1352" t="n"/>
      <c r="E22" s="1352" t="n"/>
      <c r="F22" s="1352" t="n"/>
      <c r="G22" s="1352" t="n"/>
      <c r="H22" s="1353" t="n"/>
    </row>
    <row r="23" ht="28" customHeight="1">
      <c r="A23" s="1362" t="inlineStr">
        <is>
          <t>Technical / product reviewer</t>
        </is>
      </c>
      <c r="B23" s="1335" t="n"/>
      <c r="C23" s="919" t="str"/>
      <c r="D23" s="1352" t="n"/>
      <c r="E23" s="1352" t="n"/>
      <c r="F23" s="1352" t="n"/>
      <c r="G23" s="1352" t="n"/>
      <c r="H23" s="1353" t="n"/>
    </row>
    <row r="24" ht="28" customHeight="1">
      <c r="A24" s="1362" t="inlineStr">
        <is>
          <t>Review decision</t>
        </is>
      </c>
      <c r="B24" s="1335" t="n"/>
      <c r="C24" s="919" t="inlineStr">
        <is>
          <t>Not reviewed</t>
        </is>
      </c>
      <c r="D24" s="1352" t="n"/>
      <c r="E24" s="1352" t="n"/>
      <c r="F24" s="1352" t="n"/>
      <c r="G24" s="1352" t="n"/>
      <c r="H24" s="1353" t="n"/>
    </row>
    <row r="25" ht="28" customHeight="1">
      <c r="A25" s="1362" t="inlineStr">
        <is>
          <t>Decision date</t>
        </is>
      </c>
      <c r="B25" s="1335" t="n"/>
      <c r="C25" s="1363" t="str"/>
      <c r="D25" s="1352" t="n"/>
      <c r="E25" s="1352" t="n"/>
      <c r="F25" s="1352" t="n"/>
      <c r="G25" s="1352" t="n"/>
      <c r="H25" s="1353" t="n"/>
    </row>
    <row r="26" ht="42" customHeight="1">
      <c r="A26" s="1362" t="inlineStr">
        <is>
          <t>Conditions / limitations</t>
        </is>
      </c>
      <c r="B26" s="1335" t="n"/>
      <c r="C26" s="919" t="str"/>
      <c r="D26" s="1352" t="n"/>
      <c r="E26" s="1352" t="n"/>
      <c r="F26" s="1352" t="n"/>
      <c r="G26" s="1352" t="n"/>
      <c r="H26" s="1353" t="n"/>
    </row>
    <row r="27" ht="28" customHeight="1">
      <c r="A27" s="1362" t="inlineStr">
        <is>
          <t>Evidence pack / ticket reference</t>
        </is>
      </c>
      <c r="B27" s="1335" t="n"/>
      <c r="C27" s="919" t="str"/>
      <c r="D27" s="1352" t="n"/>
      <c r="E27" s="1352" t="n"/>
      <c r="F27" s="1352" t="n"/>
      <c r="G27" s="1352" t="n"/>
      <c r="H27" s="1353" t="n"/>
    </row>
    <row r="28" ht="28" customHeight="1">
      <c r="A28" s="1362" t="inlineStr">
        <is>
          <t>Next scheduled review</t>
        </is>
      </c>
      <c r="B28" s="1335" t="n"/>
      <c r="C28" s="1364" t="str"/>
      <c r="D28" s="1340" t="n"/>
      <c r="E28" s="1340" t="n"/>
      <c r="F28" s="1340" t="n"/>
      <c r="G28" s="1340" t="n"/>
      <c r="H28" s="1335" t="n"/>
    </row>
    <row r="29" ht="42" customHeight="1">
      <c r="A29" s="1362" t="inlineStr">
        <is>
          <t>Material change triggers</t>
        </is>
      </c>
      <c r="B29" s="1335" t="n"/>
      <c r="C29" s="919" t="inlineStr">
        <is>
          <t>Model/system update; new capability or modality; new dataset/data source; new target group; deployment-context change; new Member State; national-law change; incident/complaint; relevant Commission/CJEU guidance or AI Act amendment</t>
        </is>
      </c>
      <c r="D29" s="1352" t="n"/>
      <c r="E29" s="1352" t="n"/>
      <c r="F29" s="1352" t="n"/>
      <c r="G29" s="1352" t="n"/>
      <c r="H29" s="1353" t="n"/>
    </row>
    <row r="30" ht="28" customHeight="1">
      <c r="A30" s="1362" t="inlineStr">
        <is>
          <t>Approval / signature record</t>
        </is>
      </c>
      <c r="B30" s="1335" t="n"/>
      <c r="C30" s="919" t="str"/>
      <c r="D30" s="1352" t="n"/>
      <c r="E30" s="1352" t="n"/>
      <c r="F30" s="1352" t="n"/>
      <c r="G30" s="1352" t="n"/>
      <c r="H30" s="1353" t="n"/>
    </row>
    <row r="31"/>
    <row r="32">
      <c r="A32" s="1365" t="inlineStr">
        <is>
          <t>Decision statement: the recorded decision reflects the evidence, system version, actual deployment/use facts, applicable national law and legal baseline available on the decision date. It is not a guarantee of continuing compliance. Reassess after a material change, evidence expiry, incident, substantiated complaint, legal amendment or relevant authoritative interpretation.</t>
        </is>
      </c>
      <c r="B32" s="1318" t="n"/>
      <c r="C32" s="1318" t="n"/>
      <c r="D32" s="1318" t="n"/>
      <c r="E32" s="1318" t="n"/>
      <c r="F32" s="1318" t="n"/>
      <c r="G32" s="1318" t="n"/>
      <c r="H32" s="1319" t="n"/>
    </row>
    <row r="33">
      <c r="A33" s="1320" t="n"/>
      <c r="H33" s="1321" t="n"/>
    </row>
    <row r="34">
      <c r="A34" s="1322" t="n"/>
      <c r="B34" s="1323" t="n"/>
      <c r="C34" s="1323" t="n"/>
      <c r="D34" s="1323" t="n"/>
      <c r="E34" s="1323" t="n"/>
      <c r="F34" s="1323" t="n"/>
      <c r="G34" s="1323" t="n"/>
      <c r="H34" s="1324" t="n"/>
    </row>
  </sheetData>
  <mergeCells count="47">
    <mergeCell ref="C25:H25"/>
    <mergeCell ref="A24:B24"/>
    <mergeCell ref="A30:B30"/>
    <mergeCell ref="E6:F7"/>
    <mergeCell ref="G6:H7"/>
    <mergeCell ref="C22:H22"/>
    <mergeCell ref="C5:D5"/>
    <mergeCell ref="E5:F5"/>
    <mergeCell ref="A1:H1"/>
    <mergeCell ref="C21:H21"/>
    <mergeCell ref="A25:B25"/>
    <mergeCell ref="C27:H27"/>
    <mergeCell ref="C23:H23"/>
    <mergeCell ref="A10:B11"/>
    <mergeCell ref="C9:D9"/>
    <mergeCell ref="A27:B27"/>
    <mergeCell ref="E9:F9"/>
    <mergeCell ref="A18:H18"/>
    <mergeCell ref="A26:B26"/>
    <mergeCell ref="A3:H3"/>
    <mergeCell ref="C19:H19"/>
    <mergeCell ref="A21:B21"/>
    <mergeCell ref="C6:D7"/>
    <mergeCell ref="C28:H28"/>
    <mergeCell ref="A2:H2"/>
    <mergeCell ref="A5:B5"/>
    <mergeCell ref="G5:H5"/>
    <mergeCell ref="A23:B23"/>
    <mergeCell ref="C30:H30"/>
    <mergeCell ref="A22:B22"/>
    <mergeCell ref="A20:B20"/>
    <mergeCell ref="C24:H24"/>
    <mergeCell ref="A29:B29"/>
    <mergeCell ref="C10:D11"/>
    <mergeCell ref="A19:B19"/>
    <mergeCell ref="E10:F11"/>
    <mergeCell ref="G10:H11"/>
    <mergeCell ref="A6:B7"/>
    <mergeCell ref="A28:B28"/>
    <mergeCell ref="A14:H16"/>
    <mergeCell ref="A13:H13"/>
    <mergeCell ref="A32:H34"/>
    <mergeCell ref="C26:H26"/>
    <mergeCell ref="A9:B9"/>
    <mergeCell ref="G9:H9"/>
    <mergeCell ref="C29:H29"/>
    <mergeCell ref="C20:H20"/>
  </mergeCells>
  <conditionalFormatting sqref="C6:D7">
    <cfRule type="expression" priority="1" dxfId="0">
      <formula>C6&gt;0</formula>
    </cfRule>
  </conditionalFormatting>
  <conditionalFormatting sqref="A6:B7">
    <cfRule type="expression" priority="2" dxfId="1">
      <formula>A6&gt;0</formula>
    </cfRule>
    <cfRule type="expression" priority="3" dxfId="3">
      <formula>A6=0</formula>
    </cfRule>
  </conditionalFormatting>
  <conditionalFormatting sqref="E6:F7">
    <cfRule type="expression" priority="4" dxfId="1">
      <formula>E6&gt;0</formula>
    </cfRule>
    <cfRule type="expression" priority="5" dxfId="3">
      <formula>E6=0</formula>
    </cfRule>
  </conditionalFormatting>
  <conditionalFormatting sqref="G6:H7">
    <cfRule type="expression" priority="6" dxfId="1">
      <formula>G6&gt;0</formula>
    </cfRule>
    <cfRule type="expression" priority="7" dxfId="3">
      <formula>G6=0</formula>
    </cfRule>
  </conditionalFormatting>
  <conditionalFormatting sqref="A10:B11">
    <cfRule type="expression" priority="8" dxfId="1">
      <formula>A10&gt;0</formula>
    </cfRule>
    <cfRule type="expression" priority="9" dxfId="3">
      <formula>A10=0</formula>
    </cfRule>
  </conditionalFormatting>
  <conditionalFormatting sqref="C10:D11">
    <cfRule type="expression" priority="10" dxfId="1">
      <formula>C10&gt;0</formula>
    </cfRule>
    <cfRule type="expression" priority="11" dxfId="3">
      <formula>C10=0</formula>
    </cfRule>
  </conditionalFormatting>
  <conditionalFormatting sqref="E10:F11">
    <cfRule type="expression" priority="12" dxfId="1">
      <formula>E10&gt;0</formula>
    </cfRule>
    <cfRule type="expression" priority="13" dxfId="3">
      <formula>E10=0</formula>
    </cfRule>
  </conditionalFormatting>
  <conditionalFormatting sqref="G10:H11">
    <cfRule type="expression" priority="14" dxfId="1">
      <formula>G10&gt;0</formula>
    </cfRule>
    <cfRule type="expression" priority="15" dxfId="3">
      <formula>G10=0</formula>
    </cfRule>
  </conditionalFormatting>
  <conditionalFormatting sqref="A14:H16">
    <cfRule type="expression" priority="16" dxfId="3">
      <formula>ISNUMBER(SEARCH("READY FOR",A14))</formula>
    </cfRule>
    <cfRule type="expression" priority="17" dxfId="0">
      <formula>ISNUMBER(SEARCH("BLOCK",A14))</formula>
    </cfRule>
    <cfRule type="expression" priority="18" dxfId="1">
      <formula>ISNUMBER(SEARCH("NOT READY",A14))</formula>
    </cfRule>
  </conditionalFormatting>
  <dataValidations count="1">
    <dataValidation sqref="C24:H24" showDropDown="0" showInputMessage="0" showErrorMessage="0" allowBlank="0" type="list">
      <formula1>"Not reviewed,No prohibited practice identified,Potential prohibited practice identified,Qualification / exception accepted,Further assessment required"</formula1>
    </dataValidation>
  </dataValidations>
  <pageMargins left="0.25" right="0.25" top="0.5" bottom="0.5" header="0.3" footer="0.3"/>
  <pageSetup orientation="portrait" fitToHeight="0" fitToWidth="1"/>
</worksheet>
</file>

<file path=xl/worksheets/sheet9.xml><?xml version="1.0" encoding="utf-8"?>
<worksheet xmlns="http://schemas.openxmlformats.org/spreadsheetml/2006/main">
  <sheetPr>
    <outlinePr summaryBelow="1" summaryRight="1"/>
    <pageSetUpPr fitToPage="1"/>
  </sheetPr>
  <dimension ref="A1:G21"/>
  <sheetViews>
    <sheetView showGridLines="0" workbookViewId="0">
      <pane ySplit="5" topLeftCell="A6" activePane="bottomLeft" state="frozen"/>
      <selection pane="bottomLeft" activeCell="A1" sqref="A1"/>
    </sheetView>
  </sheetViews>
  <sheetFormatPr baseColWidth="8" defaultRowHeight="15"/>
  <cols>
    <col width="14" customWidth="1" min="1" max="1"/>
    <col width="24" customWidth="1" min="2" max="2"/>
    <col width="22" customWidth="1" min="3" max="3"/>
    <col width="38" customWidth="1" min="4" max="4"/>
    <col width="50" customWidth="1" min="5" max="5"/>
    <col width="28" customWidth="1" min="6" max="6"/>
    <col width="70" customWidth="1" min="7" max="7"/>
  </cols>
  <sheetData>
    <row r="1">
      <c r="A1" s="705" t="inlineStr">
        <is>
          <t>Article 5 Source Register</t>
        </is>
      </c>
      <c r="B1" s="1" t="n"/>
      <c r="C1" s="1" t="n"/>
      <c r="D1" s="1" t="n"/>
      <c r="E1" s="1" t="n"/>
      <c r="F1" s="1" t="n"/>
      <c r="G1" s="1" t="n"/>
    </row>
    <row r="2">
      <c r="A2" s="709" t="inlineStr">
        <is>
          <t>Maintain the legal baseline used by this workbook. Binding law, non-binding Commission guidance and cross-law sources are deliberately separated.</t>
        </is>
      </c>
      <c r="B2" s="1" t="n"/>
      <c r="C2" s="1" t="n"/>
      <c r="D2" s="1" t="n"/>
      <c r="E2" s="1" t="n"/>
      <c r="F2" s="1" t="n"/>
      <c r="G2" s="1" t="n"/>
    </row>
    <row r="3">
      <c r="A3" s="713" t="inlineStr">
        <is>
          <t>The 2025 Commission prohibited-practices Guidelines predate the July 2026 additions to Article 5(1)(ba)/(bb). For those new routes, rely on the binding consolidated text/amendment and any later authoritative interpretation.</t>
        </is>
      </c>
      <c r="B3" s="1" t="n"/>
      <c r="C3" s="1" t="n"/>
      <c r="D3" s="1" t="n"/>
      <c r="E3" s="1" t="n"/>
      <c r="F3" s="1" t="n"/>
      <c r="G3" s="1" t="n"/>
    </row>
    <row r="4"/>
    <row r="5">
      <c r="A5" s="129" t="inlineStr">
        <is>
          <t>Source ID</t>
        </is>
      </c>
      <c r="B5" s="375" t="inlineStr">
        <is>
          <t>Authority</t>
        </is>
      </c>
      <c r="C5" s="375" t="inlineStr">
        <is>
          <t>Source type</t>
        </is>
      </c>
      <c r="D5" s="375" t="inlineStr">
        <is>
          <t>Instrument / reference</t>
        </is>
      </c>
      <c r="E5" s="375" t="inlineStr">
        <is>
          <t>Why it matters</t>
        </is>
      </c>
      <c r="F5" s="375" t="inlineStr">
        <is>
          <t>Version / status</t>
        </is>
      </c>
      <c r="G5" s="130" t="inlineStr">
        <is>
          <t>Official URL</t>
        </is>
      </c>
    </row>
    <row r="6" ht="46" customHeight="1">
      <c r="A6" s="776" t="inlineStr">
        <is>
          <t>SRC-01</t>
        </is>
      </c>
      <c r="B6" s="465" t="inlineStr">
        <is>
          <t>European Union</t>
        </is>
      </c>
      <c r="C6" s="465" t="inlineStr">
        <is>
          <t>Binding EU law</t>
        </is>
      </c>
      <c r="D6" s="465" t="inlineStr">
        <is>
          <t>Regulation (EU) 2024/1689 — consolidated text as of 27 July 2026</t>
        </is>
      </c>
      <c r="E6" s="465" t="inlineStr">
        <is>
          <t>Current Article 5 text, including the 2026 amendments, plus Article 99 penalties and linked Articles 27/49.</t>
        </is>
      </c>
      <c r="F6" s="465" t="inlineStr">
        <is>
          <t>In force · consolidated 2026-07-27</t>
        </is>
      </c>
      <c r="G6" s="1366" t="inlineStr">
        <is>
          <t>https://eur-lex.europa.eu/eli/reg/2024/1689/2026-07-27/eng</t>
        </is>
      </c>
    </row>
    <row r="7" ht="46" customHeight="1">
      <c r="A7" s="776" t="inlineStr">
        <is>
          <t>SRC-02</t>
        </is>
      </c>
      <c r="B7" s="938" t="inlineStr">
        <is>
          <t>European Parliament &amp; Council</t>
        </is>
      </c>
      <c r="C7" s="938" t="inlineStr">
        <is>
          <t>Binding amendment</t>
        </is>
      </c>
      <c r="D7" s="938" t="inlineStr">
        <is>
          <t>Regulation (EU) 2026/1744 — Digital Omnibus on AI</t>
        </is>
      </c>
      <c r="E7" s="938" t="inlineStr">
        <is>
          <t>Added Article 5(1)(ba), 5(1)(bb), 5(1a) and 5(1b); entered into force on the third day following OJ publication.</t>
        </is>
      </c>
      <c r="F7" s="938" t="inlineStr">
        <is>
          <t>In force from 2026-07-27</t>
        </is>
      </c>
      <c r="G7" s="1366" t="inlineStr">
        <is>
          <t>https://eur-lex.europa.eu/eli/reg/2026/1744/oj/eng</t>
        </is>
      </c>
    </row>
    <row r="8" ht="46" customHeight="1">
      <c r="A8" s="776" t="inlineStr">
        <is>
          <t>SRC-03</t>
        </is>
      </c>
      <c r="B8" s="465" t="inlineStr">
        <is>
          <t>European Commission</t>
        </is>
      </c>
      <c r="C8" s="465" t="inlineStr">
        <is>
          <t>Non-binding Commission guidance</t>
        </is>
      </c>
      <c r="D8" s="465" t="inlineStr">
        <is>
          <t>Guidelines on prohibited artificial intelligence practices established by Regulation (EU) 2024/1689</t>
        </is>
      </c>
      <c r="E8" s="465" t="inlineStr">
        <is>
          <t>Interpretive guidance and examples for the original Article 5 prohibitions. Authoritative interpretation remains with the CJEU.</t>
        </is>
      </c>
      <c r="F8" s="465" t="inlineStr">
        <is>
          <t>Published 2025-02-04 · pre-dates Art. 5(1)(ba)/(bb)</t>
        </is>
      </c>
      <c r="G8" s="1366" t="inlineStr">
        <is>
          <t>https://digital-strategy.ec.europa.eu/en/library/commission-publishes-guidelines-prohibited-artificial-intelligence-ai-practices-defined-ai-act</t>
        </is>
      </c>
    </row>
    <row r="9" ht="46" customHeight="1">
      <c r="A9" s="776" t="inlineStr">
        <is>
          <t>SRC-04</t>
        </is>
      </c>
      <c r="B9" s="938" t="inlineStr">
        <is>
          <t>European Commission</t>
        </is>
      </c>
      <c r="C9" s="938" t="inlineStr">
        <is>
          <t>Review / policy context</t>
        </is>
      </c>
      <c r="D9" s="938" t="inlineStr">
        <is>
          <t>Report on the review of prohibitions and high-risk AI</t>
        </is>
      </c>
      <c r="E9" s="938" t="inlineStr">
        <is>
          <t>2026 Commission review of the Article 5 and Annex III lists; useful context but not itself binding law.</t>
        </is>
      </c>
      <c r="F9" s="938" t="inlineStr">
        <is>
          <t>Published 2026-05-22 · pre-dates Regulation 2026/1744</t>
        </is>
      </c>
      <c r="G9" s="1366" t="inlineStr">
        <is>
          <t>https://digital-strategy.ec.europa.eu/en/library/report-review-prohibitions-and-high-risk-ai</t>
        </is>
      </c>
    </row>
    <row r="10" ht="46" customHeight="1">
      <c r="A10" s="776" t="inlineStr">
        <is>
          <t>SRC-05</t>
        </is>
      </c>
      <c r="B10" s="465" t="inlineStr">
        <is>
          <t>European Parliament &amp; Council</t>
        </is>
      </c>
      <c r="C10" s="465" t="inlineStr">
        <is>
          <t>Binding EU directive</t>
        </is>
      </c>
      <c r="D10" s="465" t="inlineStr">
        <is>
          <t>Directive 2011/93/EU, Article 2(c) and 2(e)</t>
        </is>
      </c>
      <c r="E10" s="465" t="inlineStr">
        <is>
          <t>Provides the incorporated definitions referenced by Article 5(1)(bb).</t>
        </is>
      </c>
      <c r="F10" s="465" t="inlineStr">
        <is>
          <t>In force</t>
        </is>
      </c>
      <c r="G10" s="1366" t="inlineStr">
        <is>
          <t>https://eur-lex.europa.eu/legal-content/EN/TXT/?uri=CELEX:32011L0093</t>
        </is>
      </c>
    </row>
    <row r="11" ht="46" customHeight="1">
      <c r="A11" s="776" t="inlineStr">
        <is>
          <t>SRC-06</t>
        </is>
      </c>
      <c r="B11" s="938" t="inlineStr">
        <is>
          <t>European Parliament &amp; Council</t>
        </is>
      </c>
      <c r="C11" s="938" t="inlineStr">
        <is>
          <t>Cross-law checkpoint</t>
        </is>
      </c>
      <c r="D11" s="938" t="inlineStr">
        <is>
          <t>Regulation (EU) 2016/679 (GDPR)</t>
        </is>
      </c>
      <c r="E11" s="938" t="inlineStr">
        <is>
          <t>Biometric/personal-data processing must separately comply with GDPR where applicable; Article 5 does not replace data-protection analysis.</t>
        </is>
      </c>
      <c r="F11" s="938" t="inlineStr">
        <is>
          <t>In force</t>
        </is>
      </c>
      <c r="G11" s="1366" t="inlineStr">
        <is>
          <t>https://eur-lex.europa.eu/eli/reg/2016/679/oj/eng</t>
        </is>
      </c>
    </row>
    <row r="12" ht="46" customHeight="1">
      <c r="A12" s="776" t="inlineStr">
        <is>
          <t>SRC-07</t>
        </is>
      </c>
      <c r="B12" s="465" t="inlineStr">
        <is>
          <t>European Parliament &amp; Council</t>
        </is>
      </c>
      <c r="C12" s="465" t="inlineStr">
        <is>
          <t>Cross-law checkpoint</t>
        </is>
      </c>
      <c r="D12" s="465" t="inlineStr">
        <is>
          <t>Directive (EU) 2016/680 (Law Enforcement Directive)</t>
        </is>
      </c>
      <c r="E12" s="465" t="inlineStr">
        <is>
          <t>Relevant to competent-authority processing of personal data for law-enforcement purposes; Article 5(1)(h) does not replace LED/national-law requirements.</t>
        </is>
      </c>
      <c r="F12" s="465" t="inlineStr">
        <is>
          <t>In force</t>
        </is>
      </c>
      <c r="G12" s="1366" t="inlineStr">
        <is>
          <t>https://eur-lex.europa.eu/eli/dir/2016/680/oj/eng</t>
        </is>
      </c>
    </row>
    <row r="13" ht="46" customHeight="1">
      <c r="A13" s="776" t="inlineStr">
        <is>
          <t>SRC-08</t>
        </is>
      </c>
      <c r="B13" s="938" t="inlineStr">
        <is>
          <t>Relevant Member State</t>
        </is>
      </c>
      <c r="C13" s="938" t="inlineStr">
        <is>
          <t>Binding national law — jurisdiction specific</t>
        </is>
      </c>
      <c r="D13" s="938" t="inlineStr">
        <is>
          <t>National rules under Article 5(5) for real-time RBI</t>
        </is>
      </c>
      <c r="E13" s="938" t="inlineStr">
        <is>
          <t>Article 5(1)(h) use is not operationally assessable without the Member State's authorising/restrictive rules.</t>
        </is>
      </c>
      <c r="F13" s="938" t="inlineStr">
        <is>
          <t>User must add applicable jurisdiction/source</t>
        </is>
      </c>
      <c r="G13" s="939" t="str"/>
    </row>
    <row r="14" ht="46" customHeight="1">
      <c r="A14" s="776" t="inlineStr">
        <is>
          <t>SRC-09</t>
        </is>
      </c>
      <c r="B14" s="465" t="inlineStr">
        <is>
          <t>Relevant Member State</t>
        </is>
      </c>
      <c r="C14" s="465" t="inlineStr">
        <is>
          <t>Binding national law — jurisdiction specific</t>
        </is>
      </c>
      <c r="D14" s="465" t="inlineStr">
        <is>
          <t>National-law 'without right' defence relevant to Article 5(1)(bb)</t>
        </is>
      </c>
      <c r="E14" s="465" t="inlineStr">
        <is>
          <t>The statutory defence is expressly national-law dependent and cannot be hard-coded generically in this workbook.</t>
        </is>
      </c>
      <c r="F14" s="465" t="inlineStr">
        <is>
          <t>User must add applicable jurisdiction/source</t>
        </is>
      </c>
      <c r="G14" s="354" t="str"/>
    </row>
    <row r="15" ht="46" customHeight="1">
      <c r="A15" s="776" t="inlineStr">
        <is>
          <t>SRC-10</t>
        </is>
      </c>
      <c r="B15" s="938" t="inlineStr">
        <is>
          <t>European Union</t>
        </is>
      </c>
      <c r="C15" s="938" t="inlineStr">
        <is>
          <t>Binding penalty provision</t>
        </is>
      </c>
      <c r="D15" s="938" t="inlineStr">
        <is>
          <t>Regulation (EU) 2024/1689, Article 99(3)</t>
        </is>
      </c>
      <c r="E15" s="938" t="inlineStr">
        <is>
          <t>Non-compliance with Article 5 prohibitions may attract administrative fines up to EUR 35,000,000 or 7% of worldwide annual turnover for an undertaking, whichever is higher, subject to the Regulation's conditions.</t>
        </is>
      </c>
      <c r="F15" s="938" t="inlineStr">
        <is>
          <t>Current consolidated baseline</t>
        </is>
      </c>
      <c r="G15" s="1366" t="inlineStr">
        <is>
          <t>https://eur-lex.europa.eu/eli/reg/2024/1689/2026-07-27/eng</t>
        </is>
      </c>
    </row>
    <row r="16"/>
    <row r="17"/>
    <row r="18">
      <c r="A18" s="1314" t="inlineStr">
        <is>
          <t>SOURCE-GOVERNANCE RULE</t>
        </is>
      </c>
      <c r="B18" s="1315" t="n"/>
      <c r="C18" s="1315" t="n"/>
      <c r="D18" s="1315" t="n"/>
      <c r="E18" s="1315" t="n"/>
      <c r="F18" s="1315" t="n"/>
      <c r="G18" s="1316" t="n"/>
    </row>
    <row r="19">
      <c r="A19" s="1367" t="inlineStr">
        <is>
          <t>Before relying on this workbook for a decision, confirm that the consolidated AI Act, any relevant Commission/CJEU interpretation, the applicable Member State law and the system facts are still current. Do not treat non-binding guidance as a statutory safe harbour. Record material legal-source changes in the assessment file and re-run the Article 5 review.</t>
        </is>
      </c>
      <c r="B19" s="1346" t="n"/>
      <c r="C19" s="1346" t="n"/>
      <c r="D19" s="1346" t="n"/>
      <c r="E19" s="1346" t="n"/>
      <c r="F19" s="1346" t="n"/>
      <c r="G19" s="1329" t="n"/>
    </row>
    <row r="20">
      <c r="A20" s="1330" t="n"/>
      <c r="G20" s="1331" t="n"/>
    </row>
    <row r="21">
      <c r="A21" s="1332" t="n"/>
      <c r="B21" s="1347" t="n"/>
      <c r="C21" s="1347" t="n"/>
      <c r="D21" s="1347" t="n"/>
      <c r="E21" s="1347" t="n"/>
      <c r="F21" s="1347" t="n"/>
      <c r="G21" s="1333" t="n"/>
    </row>
  </sheetData>
  <autoFilter ref="A5:G19"/>
  <mergeCells count="5">
    <mergeCell ref="A1:G1"/>
    <mergeCell ref="A18:G18"/>
    <mergeCell ref="A3:G3"/>
    <mergeCell ref="A19:G21"/>
    <mergeCell ref="A2:G2"/>
  </mergeCells>
  <hyperlinks>
    <hyperlink xmlns:r="http://schemas.openxmlformats.org/officeDocument/2006/relationships" ref="G6" r:id="rId1"/>
    <hyperlink xmlns:r="http://schemas.openxmlformats.org/officeDocument/2006/relationships" ref="G7" r:id="rId2"/>
    <hyperlink xmlns:r="http://schemas.openxmlformats.org/officeDocument/2006/relationships" ref="G8" r:id="rId3"/>
    <hyperlink xmlns:r="http://schemas.openxmlformats.org/officeDocument/2006/relationships" ref="G9" r:id="rId4"/>
    <hyperlink xmlns:r="http://schemas.openxmlformats.org/officeDocument/2006/relationships" ref="G10" r:id="rId5"/>
    <hyperlink xmlns:r="http://schemas.openxmlformats.org/officeDocument/2006/relationships" ref="G11" r:id="rId6"/>
    <hyperlink xmlns:r="http://schemas.openxmlformats.org/officeDocument/2006/relationships" ref="G12" r:id="rId7"/>
    <hyperlink xmlns:r="http://schemas.openxmlformats.org/officeDocument/2006/relationships" ref="G15" r:id="rId8"/>
  </hyperlinks>
  <pageMargins left="0.25" right="0.25" top="0.5" bottom="0.5" header="0.3" footer="0.3"/>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AZComply</dc:creator>
  <dc:title xmlns:dc="http://purl.org/dc/elements/1.1/">AZComply Article5 Prohibited Practices Control Workbook</dc:title>
  <dc:subject xmlns:dc="http://purl.org/dc/elements/1.1/">EU AI Act compliance workbook</dc:subject>
  <dcterms:created xmlns:dcterms="http://purl.org/dc/terms/" xmlns:xsi="http://www.w3.org/2001/XMLSchema-instance" xsi:type="dcterms:W3CDTF">2026-09-06T12:57:30Z</dcterms:created>
  <dcterms:modified xmlns:dcterms="http://purl.org/dc/terms/" xmlns:xsi="http://www.w3.org/2001/XMLSchema-instance" xsi:type="dcterms:W3CDTF">2026-09-06T12:57:30Z</dcterms:modified>
  <cp:lastModifiedBy>AZComply</cp:lastModifiedBy>
</cp:coreProperties>
</file>