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DATASET_REGISTER" sheetId="4" state="visible" r:id="rId4"/>
    <sheet xmlns:r="http://schemas.openxmlformats.org/officeDocument/2006/relationships" name="04_QUALITY_BIAS_TESTS" sheetId="5" state="visible" r:id="rId5"/>
    <sheet xmlns:r="http://schemas.openxmlformats.org/officeDocument/2006/relationships" name="05_DATA_OPERATIONS_CHANGE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'00_README'!$A$1:$C$44</definedName>
    <definedName name="_xlnm.Print_Area" localSheetId="1">'01_SYSTEM_PROFILE'!$A$1:$D$60</definedName>
    <definedName name="_xlnm._FilterDatabase" localSheetId="2" hidden="1">'02_CONTROL_MATRIX'!$A$4:$M$28</definedName>
    <definedName name="_xlnm.Print_Titles" localSheetId="2">'02_CONTROL_MATRIX'!$4:$4</definedName>
    <definedName name="_xlnm.Print_Area" localSheetId="2">'02_CONTROL_MATRIX'!$A$1:$M$28</definedName>
    <definedName name="_xlnm._FilterDatabase" localSheetId="3" hidden="1">'03_DATASET_REGISTER'!$A$4:$V$93</definedName>
    <definedName name="_xlnm.Print_Titles" localSheetId="3">'03_DATASET_REGISTER'!$4:$4</definedName>
    <definedName name="_xlnm.Print_Area" localSheetId="3">'03_DATASET_REGISTER'!$A$1:$V$93</definedName>
    <definedName name="_xlnm._FilterDatabase" localSheetId="4" hidden="1">'04_QUALITY_BIAS_TESTS'!$A$4:$O$26</definedName>
    <definedName name="_xlnm.Print_Titles" localSheetId="4">'04_QUALITY_BIAS_TESTS'!$4:$4</definedName>
    <definedName name="_xlnm.Print_Area" localSheetId="4">'04_QUALITY_BIAS_TESTS'!$A$1:$O$26</definedName>
    <definedName name="_xlnm._FilterDatabase" localSheetId="5" hidden="1">'05_DATA_OPERATIONS_CHANGE'!$A$4:$O$122</definedName>
    <definedName name="_xlnm.Print_Titles" localSheetId="5">'05_DATA_OPERATIONS_CHANGE'!$4:$4</definedName>
    <definedName name="_xlnm.Print_Area" localSheetId="5">'05_DATA_OPERATIONS_CHANGE'!$A$1:$O$122</definedName>
    <definedName name="_xlnm._FilterDatabase" localSheetId="6" hidden="1">'06_EVIDENCE_REGISTER'!$A$4:$N$204</definedName>
    <definedName name="_xlnm.Print_Titles" localSheetId="6">'06_EVIDENCE_REGISTER'!$4:$4</definedName>
    <definedName name="_xlnm.Print_Area" localSheetId="6">'06_EVIDENCE_REGISTER'!$A$1:$N$204</definedName>
    <definedName name="_xlnm.Print_Area" localSheetId="7">'07_DASHBOARD_SIGNOFF'!$A$1:$C$46</definedName>
    <definedName name="_xlnm._FilterDatabase" localSheetId="8" hidden="1">'08_SOURCE_REGISTER'!$A$4:$F$10</definedName>
    <definedName name="_xlnm.Print_Titles" localSheetId="8">'08_SOURCE_REGISTER'!$4:$4</definedName>
    <definedName name="_xlnm.Print_Area" localSheetId="8">'08_SOURCE_REGISTER'!$A$1:$F$10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2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EAF1FF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8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10" borderId="0" applyAlignment="1" pivotButton="0" quotePrefix="0" xfId="0">
      <alignment vertical="top" wrapText="1"/>
    </xf>
    <xf numFmtId="0" fontId="7" fillId="11" borderId="0" applyAlignment="1" pivotButton="0" quotePrefix="0" xfId="0">
      <alignment horizontal="center" vertical="center" wrapText="1"/>
    </xf>
    <xf numFmtId="1" fontId="6" fillId="3" borderId="0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24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eur-lex.europa.eu/eli/reg/2016/679/oj/eng" TargetMode="External" Id="rId3"/><Relationship Type="http://schemas.openxmlformats.org/officeDocument/2006/relationships/hyperlink" Target="https://eur-lex.europa.eu/eli/dir/2016/680/oj/eng" TargetMode="External" Id="rId4"/><Relationship Type="http://schemas.openxmlformats.org/officeDocument/2006/relationships/hyperlink" Target="https://digital-strategy.ec.europa.eu/en/policies/ai-act-standardisation" TargetMode="External" Id="rId5"/><Relationship Type="http://schemas.openxmlformats.org/officeDocument/2006/relationships/hyperlink" Target="https://digital-strategy.ec.europa.eu/en/policies/regulatory-framework-ai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Data &amp; Data Governance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10(1)–(4),(6) • Article 4a bias-processing safeguards • Article 11 / 17(1)(f) interfaces • GDPR / LED cross-law checkpoints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Article 10 into an evidence-led provider data-governance dossier: scope → dataset inventory/provenance → preparation/assumptions → suitability/representativeness → bias detection &amp; mitigation → gaps → special-category safeguards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high-risk AI systems. One system / materially distinct release or data-governance scope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the current Article 10 quality/governance duties and new Article 4a safeguards, with dataset-level provenance, testing, bias/gap controls, lineage and evidence.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Require consent for every personal-data use, prescribe universal fairness metrics, treat licence/contract checks as Article 10 by themselves, or certify GDPR / AI Act compliance.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The AI Act requires data to be appropriate to the intended purpose. Metrics, thresholds and fairness methods are system-specific; the workbook records and tests the provider's justified choices rather than inventing universal numbers.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2026 ARTICLE 10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10(1)</t>
        </is>
      </c>
      <c r="B15" s="44" t="inlineStr">
        <is>
          <t>Training-model high-risk systems: training, validation and testing datasets must meet Article 10(2)–(4) and Article 4a(1) whenever used</t>
        </is>
      </c>
      <c r="C15" s="6" t="inlineStr">
        <is>
          <t>Dataset role/use facts determine scope.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10(2)(a)–(h)</t>
        </is>
      </c>
      <c r="B16" s="44" t="inlineStr">
        <is>
          <t>Governance covers design choices; collection/origin/original purpose; preparation; assumptions; availability/quantity/suitability; bias examination; bias measures; data gaps/shortcomings</t>
        </is>
      </c>
      <c r="C16" s="6" t="inlineStr">
        <is>
          <t>Each point has its own control and dataset/test evidence.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10(3)</t>
        </is>
      </c>
      <c r="B17" s="44" t="inlineStr">
        <is>
          <t>Datasets relevant, sufficiently representative, best extent possible free of errors and complete, with appropriate statistical properties including relevant persons/groups</t>
        </is>
      </c>
      <c r="C17" s="6" t="inlineStr">
        <is>
          <t>Quality/bias testing is system-specific; no universal 95% threshold.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10(4)</t>
        </is>
      </c>
      <c r="B18" s="44" t="inlineStr">
        <is>
          <t>Datasets take account of relevant geographical, contextual, behavioural and functional setting</t>
        </is>
      </c>
      <c r="C18" s="6" t="inlineStr">
        <is>
          <t>Context fields and tests are explicit.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 10(5)</t>
        </is>
      </c>
      <c r="B19" s="44" t="inlineStr">
        <is>
          <t>Deleted by Regulation (EU) 2026/1744</t>
        </is>
      </c>
      <c r="C19" s="6" t="inlineStr">
        <is>
          <t>Old template paragraph removed; special-category processing moved to Article 4a.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Article 10(6)</t>
        </is>
      </c>
      <c r="B20" s="44" t="inlineStr">
        <is>
          <t>For high-risk systems not training AI models, Article 10(2)–(4) and Article 4a(1) apply only to testing datasets</t>
        </is>
      </c>
      <c r="C20" s="6" t="inlineStr">
        <is>
          <t>Workbook short-circuits training/validation obligations on this route.</t>
        </is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Article 4a(1)</t>
        </is>
      </c>
      <c r="B21" s="44" t="inlineStr">
        <is>
          <t>Exceptional special-category processing for high-risk-provider bias detection/correction, only if strictly necessary and all safeguards are met</t>
        </is>
      </c>
      <c r="C21" s="6" t="inlineStr">
        <is>
          <t>Dedicated decision/safeguard register; does not itself create a duty to process special-category data.</t>
        </is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 ht="23" customHeight="1" s="70">
      <c r="A23" s="33" t="inlineStr">
        <is>
          <t>APPLICATION TIMELINE &amp; STANDARDISATION</t>
        </is>
      </c>
      <c r="B23" s="1" t="n"/>
      <c r="C23" s="1" t="n"/>
      <c r="D23" s="1" t="n"/>
      <c r="E23" s="1" t="n"/>
      <c r="F23" s="1" t="n"/>
      <c r="G23" s="1" t="n"/>
      <c r="H23" s="1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31" customHeight="1" s="70">
      <c r="A24" s="40" t="inlineStr">
        <is>
          <t>Item</t>
        </is>
      </c>
      <c r="B24" s="40" t="inlineStr">
        <is>
          <t>Current status</t>
        </is>
      </c>
      <c r="C24" s="40" t="inlineStr">
        <is>
          <t>Meaning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Article 10 — Annex III high-risk</t>
        </is>
      </c>
      <c r="B25" s="47" t="inlineStr">
        <is>
          <t>Applies from 2 December 2027</t>
        </is>
      </c>
      <c r="C25" s="6" t="inlineStr">
        <is>
          <t>Use now for readiness and dataset governance design.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Article 10 — Annex I product high-risk</t>
        </is>
      </c>
      <c r="B26" s="47" t="inlineStr">
        <is>
          <t>Applies from 2 August 2028</t>
        </is>
      </c>
      <c r="C26" s="6" t="inlineStr">
        <is>
          <t>Use now for readiness; sectoral product-law interaction may apply.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Article 4a special-category legal basis</t>
        </is>
      </c>
      <c r="B27" s="47" t="inlineStr">
        <is>
          <t>Inserted by Regulation (EU) 2026/1744, in force July 2026</t>
        </is>
      </c>
      <c r="C27" s="6" t="inlineStr">
        <is>
          <t>Use only under strict conditions; data-protection law remains applicable.</t>
        </is>
      </c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Harmonised dataset-governance standards</t>
        </is>
      </c>
      <c r="B28" s="47" t="inlineStr">
        <is>
          <t>CEN/CENELEC / Commission standardisation work remains ongoing</t>
        </is>
      </c>
      <c r="C28" s="6" t="inlineStr">
        <is>
          <t>Voluntary until OJ reference; no automatic Article 40 presumption before then.</t>
        </is>
      </c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 ht="23" customHeight="1" s="70">
      <c r="A30" s="33" t="inlineStr">
        <is>
          <t>8-STEP OPERATING PLAN</t>
        </is>
      </c>
      <c r="B30" s="1" t="n"/>
      <c r="C30" s="1" t="n"/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1</t>
        </is>
      </c>
      <c r="B31" s="44" t="inlineStr">
        <is>
          <t>Profile</t>
        </is>
      </c>
      <c r="C31" s="7" t="inlineStr">
        <is>
          <t>Enter provider/high-risk, dataset-role, personal-data and Article 4a facts in 01_SYSTEM_PROFILE.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2</t>
        </is>
      </c>
      <c r="B32" s="44" t="inlineStr">
        <is>
          <t>Resolve scope</t>
        </is>
      </c>
      <c r="C32" s="7" t="inlineStr">
        <is>
          <t>Review training/validation/testing versus testing-only route, bias-processing route and cross-law checkpoints.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3</t>
        </is>
      </c>
      <c r="B33" s="44" t="inlineStr">
        <is>
          <t>Assign controls</t>
        </is>
      </c>
      <c r="C33" s="7" t="inlineStr">
        <is>
          <t>Complete 02_CONTROL_MATRIX with owner, status, evidence and remediation.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4</t>
        </is>
      </c>
      <c r="B34" s="44" t="inlineStr">
        <is>
          <t>Register datasets</t>
        </is>
      </c>
      <c r="C34" s="7" t="inlineStr">
        <is>
          <t>Document role, origin, original purpose, preparation, assumptions, suitability, context and lineage in 03_DATASET_REGISTER.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5</t>
        </is>
      </c>
      <c r="B35" s="44" t="inlineStr">
        <is>
          <t>Test quality &amp; bias</t>
        </is>
      </c>
      <c r="C35" s="7" t="inlineStr">
        <is>
          <t>Use 04_QUALITY_BIAS_TESTS for relevance, representation, errors/completeness, statistical properties, contextual fit, bias and gaps.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6</t>
        </is>
      </c>
      <c r="B36" s="44" t="inlineStr">
        <is>
          <t>Operate &amp; change</t>
        </is>
      </c>
      <c r="C36" s="7" t="inlineStr">
        <is>
          <t>Record preparation/lineage changes, data-gap remediation and Article 4a special-category decisions in 05_DATA_OPERATIONS_CHANGE.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39" t="inlineStr">
        <is>
          <t>7</t>
        </is>
      </c>
      <c r="B37" s="44" t="inlineStr">
        <is>
          <t>Evidence</t>
        </is>
      </c>
      <c r="C37" s="7" t="inlineStr">
        <is>
          <t>Register exact evidence IDs in 06_EVIDENCE_REGISTER; current correctly-linked evidence drives readiness.</t>
        </is>
      </c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39" t="inlineStr">
        <is>
          <t>8</t>
        </is>
      </c>
      <c r="B38" s="44" t="inlineStr">
        <is>
          <t>Independent review</t>
        </is>
      </c>
      <c r="C38" s="7" t="inlineStr">
        <is>
          <t>Use 07_DASHBOARD_SIGNOFF. Maximum state is READY FOR INDEPENDENT DATA GOVERNANCE REVIEW, never automatic 'compliant'.</t>
        </is>
      </c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 ht="23" customHeight="1" s="70">
      <c r="A40" s="33" t="inlineStr">
        <is>
          <t>INPUT / OUTPUT CONVENTION</t>
        </is>
      </c>
      <c r="B40" s="1" t="n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47" t="inlineStr">
        <is>
          <t>Yellow</t>
        </is>
      </c>
      <c r="B41" s="7" t="inlineStr">
        <is>
          <t>User fact, dataset detail, method/threshold, owner, evidence pointer or reviewer input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44" t="inlineStr">
        <is>
          <t>Blue</t>
        </is>
      </c>
      <c r="B42" s="7" t="inlineStr">
        <is>
          <t>Calculated / legal-reference result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51" t="inlineStr">
        <is>
          <t>Red</t>
        </is>
      </c>
      <c r="B43" s="7" t="inlineStr">
        <is>
          <t>Failed/unresolved quality-bias test, open data gap, Article 4a safeguard gap or missing/stale evidence</t>
        </is>
      </c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55" t="inlineStr">
        <is>
          <t>Green</t>
        </is>
      </c>
      <c r="B44" s="7" t="inlineStr">
        <is>
          <t>Resolved/current/review-ready state</t>
        </is>
      </c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mergeCells count="24">
    <mergeCell ref="A30:H30"/>
    <mergeCell ref="B9:H9"/>
    <mergeCell ref="C31:H31"/>
    <mergeCell ref="A1:H1"/>
    <mergeCell ref="C36:H36"/>
    <mergeCell ref="A7:H7"/>
    <mergeCell ref="B41:H41"/>
    <mergeCell ref="C32:H32"/>
    <mergeCell ref="C38:H38"/>
    <mergeCell ref="A3:H5"/>
    <mergeCell ref="A2:H2"/>
    <mergeCell ref="C37:H37"/>
    <mergeCell ref="B43:H43"/>
    <mergeCell ref="B42:H42"/>
    <mergeCell ref="B11:H11"/>
    <mergeCell ref="A23:H23"/>
    <mergeCell ref="C34:H34"/>
    <mergeCell ref="C33:H33"/>
    <mergeCell ref="B8:H8"/>
    <mergeCell ref="B44:H44"/>
    <mergeCell ref="A13:H13"/>
    <mergeCell ref="C35:H35"/>
    <mergeCell ref="B10:H10"/>
    <mergeCell ref="A40:H40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47" customWidth="1" style="70" min="2" max="2"/>
    <col width="23" customWidth="1" style="70" min="3" max="3"/>
    <col width="44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System &amp; Article 10 Data Governance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provider/high-risk, dataset-role, personal-data, bias and lifecycle facts. Blue outputs drive controls and dashboard.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SYSTEM / 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Target persons / operating context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High-risk route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Primary data-governance owner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Assessment date</t>
        </is>
      </c>
      <c r="B13" s="74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ARTICLE 10 / ARTICLE 4a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Are you acting as provider of the AI system?</t>
        </is>
      </c>
      <c r="C17" s="46" t="str"/>
      <c r="D17" s="6" t="inlineStr">
        <is>
          <t>Article 10 provider scope.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Has the AI system been classified as high-risk?</t>
        </is>
      </c>
      <c r="C18" s="46" t="str"/>
      <c r="D18" s="6" t="inlineStr">
        <is>
          <t>Article 10 high-risk scope.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Does development use techniques involving training an AI model with data?</t>
        </is>
      </c>
      <c r="C19" s="46" t="str"/>
      <c r="D19" s="6" t="inlineStr">
        <is>
          <t>Determines Article 10(1) full training/validation/testing route versus Article 10(6) testing-only route.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Is a training dataset used for this system/release?</t>
        </is>
      </c>
      <c r="C20" s="46" t="str"/>
      <c r="D20" s="6" t="inlineStr">
        <is>
          <t>Dataset inventory requirement when used.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Is a validation dataset used for this system/release?</t>
        </is>
      </c>
      <c r="C21" s="46" t="str"/>
      <c r="D21" s="6" t="inlineStr">
        <is>
          <t>Dataset inventory requirement when used.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Is a testing dataset used for this system/release?</t>
        </is>
      </c>
      <c r="C22" s="46" t="str"/>
      <c r="D22" s="6" t="inlineStr">
        <is>
          <t>Article 10 applies to testing data in both model-training and non-training routes when used.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Do any Article 10 datasets contain personal data?</t>
        </is>
      </c>
      <c r="C23" s="46" t="str"/>
      <c r="D23" s="6" t="inlineStr">
        <is>
          <t>Data-protection cross-law/original-purpose checkpoint.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Do any datasets contain special categories of personal data?</t>
        </is>
      </c>
      <c r="C24" s="46" t="str"/>
      <c r="D24" s="6" t="inlineStr">
        <is>
          <t>Potential Article 4a route.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Is exceptional special-category processing being considered/used specifically for bias detection and correction?</t>
        </is>
      </c>
      <c r="C25" s="46" t="str"/>
      <c r="D25" s="6" t="inlineStr">
        <is>
          <t>Article 4a(1) high-risk-provider route.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Can the bias-detection/correction objective be effectively achieved with other data, including synthetic or anonymised data?</t>
        </is>
      </c>
      <c r="C26" s="46" t="str"/>
      <c r="D26" s="6" t="inlineStr">
        <is>
          <t>Article 4a(1)(a): if Yes, exceptional special-category processing is not available.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Are technical re-use limitations and state-of-the-art security/privacy-preserving measures, including pseudonymisation, implemented?</t>
        </is>
      </c>
      <c r="C27" s="46" t="str"/>
      <c r="D27" s="6" t="inlineStr">
        <is>
          <t>Article 4a(1)(b).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Are strict access controls, access documentation and confidentiality obligations implemented?</t>
        </is>
      </c>
      <c r="C28" s="46" t="str"/>
      <c r="D28" s="6" t="inlineStr">
        <is>
          <t>Article 4a(1)(c).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Are the special-category data prevented from being transmitted/transferred/otherwise accessed by other parties?</t>
        </is>
      </c>
      <c r="C29" s="46" t="str"/>
      <c r="D29" s="6" t="inlineStr">
        <is>
          <t>Article 4a(1)(d).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Is deletion enforced once bias is corrected or retention expires, whichever comes first?</t>
        </is>
      </c>
      <c r="C30" s="46" t="str"/>
      <c r="D30" s="6" t="inlineStr">
        <is>
          <t>Article 4a(1)(e).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Do processing records explain strict necessity and why other data could not achieve the objective?</t>
        </is>
      </c>
      <c r="C31" s="46" t="str"/>
      <c r="D31" s="6" t="inlineStr">
        <is>
          <t>Article 4a(1)(f).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Are relevant design choices affecting datasets documented?</t>
        </is>
      </c>
      <c r="C32" s="46" t="str"/>
      <c r="D32" s="6" t="inlineStr">
        <is>
          <t>Article 10(2)(a).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Are data collection processes and origins documented?</t>
        </is>
      </c>
      <c r="C33" s="46" t="str"/>
      <c r="D33" s="6" t="inlineStr">
        <is>
          <t>Article 10(2)(b).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For personal data, is the original purpose of collection documented?</t>
        </is>
      </c>
      <c r="C34" s="46" t="str"/>
      <c r="D34" s="6" t="inlineStr">
        <is>
          <t>Article 10(2)(b).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annotation/labelling/cleaning/updating/enrichment/aggregation and other preparation operations documented?</t>
        </is>
      </c>
      <c r="C35" s="46" t="str"/>
      <c r="D35" s="6" t="inlineStr">
        <is>
          <t>Article 10(2)(c).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Are assumptions about what data measure/represent documented?</t>
        </is>
      </c>
      <c r="C36" s="46" t="str"/>
      <c r="D36" s="6" t="inlineStr">
        <is>
          <t>Article 10(2)(d).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Have availability, quantity and suitability of required datasets been assessed?</t>
        </is>
      </c>
      <c r="C37" s="46" t="str"/>
      <c r="D37" s="6" t="inlineStr">
        <is>
          <t>Article 10(2)(e).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S-22</t>
        </is>
      </c>
      <c r="B38" s="6" t="inlineStr">
        <is>
          <t>Have possible biases affecting health/safety, fundamental rights or prohibited discrimination been examined?</t>
        </is>
      </c>
      <c r="C38" s="46" t="str"/>
      <c r="D38" s="6" t="inlineStr">
        <is>
          <t>Article 10(2)(f).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S-23</t>
        </is>
      </c>
      <c r="B39" s="6" t="inlineStr">
        <is>
          <t>Are appropriate measures implemented to detect, prevent and mitigate identified biases?</t>
        </is>
      </c>
      <c r="C39" s="46" t="str"/>
      <c r="D39" s="6" t="inlineStr">
        <is>
          <t>Article 10(2)(g).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S-24</t>
        </is>
      </c>
      <c r="B40" s="6" t="inlineStr">
        <is>
          <t>Are relevant data gaps/shortcomings identified and remediation documented?</t>
        </is>
      </c>
      <c r="C40" s="46" t="str"/>
      <c r="D40" s="6" t="inlineStr">
        <is>
          <t>Article 10(2)(h).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S-25</t>
        </is>
      </c>
      <c r="B41" s="6" t="inlineStr">
        <is>
          <t>Are datasets relevant and sufficiently representative for intended purpose?</t>
        </is>
      </c>
      <c r="C41" s="46" t="str"/>
      <c r="D41" s="6" t="inlineStr">
        <is>
          <t>Article 10(3).</t>
        </is>
      </c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S-26</t>
        </is>
      </c>
      <c r="B42" s="6" t="inlineStr">
        <is>
          <t>Are datasets, to the best extent possible, free of errors and complete for intended purpose?</t>
        </is>
      </c>
      <c r="C42" s="46" t="str"/>
      <c r="D42" s="6" t="inlineStr">
        <is>
          <t>Article 10(3).</t>
        </is>
      </c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S-27</t>
        </is>
      </c>
      <c r="B43" s="6" t="inlineStr">
        <is>
          <t>Are appropriate statistical properties assessed, including relevant persons/groups where applicable?</t>
        </is>
      </c>
      <c r="C43" s="46" t="str"/>
      <c r="D43" s="6" t="inlineStr">
        <is>
          <t>Article 10(3).</t>
        </is>
      </c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S-28</t>
        </is>
      </c>
      <c r="B44" s="6" t="inlineStr">
        <is>
          <t>Are relevant geographical, contextual, behavioural and functional settings reflected?</t>
        </is>
      </c>
      <c r="C44" s="46" t="str"/>
      <c r="D44" s="6" t="inlineStr">
        <is>
          <t>Article 10(4).</t>
        </is>
      </c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S-29</t>
        </is>
      </c>
      <c r="B45" s="6" t="inlineStr">
        <is>
          <t>Is the lawful basis / applicable data-protection regime documented where personal data are processed?</t>
        </is>
      </c>
      <c r="C45" s="46" t="str"/>
      <c r="D45" s="6" t="inlineStr">
        <is>
          <t>Cross-law checkpoint; consent is not universally required.</t>
        </is>
      </c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S-30</t>
        </is>
      </c>
      <c r="B46" s="6" t="inlineStr">
        <is>
          <t>Are dataset licences/permissions/contracts documented where relevant?</t>
        </is>
      </c>
      <c r="C46" s="46" t="str"/>
      <c r="D46" s="6" t="inlineStr">
        <is>
          <t>IP/contract/source-governance checkpoint; not itself an Article 10 consent rule.</t>
        </is>
      </c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S-31</t>
        </is>
      </c>
      <c r="B47" s="6" t="inlineStr">
        <is>
          <t>Are dataset versions/lineage linked to the assessed AI-system release and material changes?</t>
        </is>
      </c>
      <c r="C47" s="46" t="str"/>
      <c r="D47" s="6" t="inlineStr">
        <is>
          <t>Assurance/change-control requirement.</t>
        </is>
      </c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S-32</t>
        </is>
      </c>
      <c r="B48" s="6" t="inlineStr">
        <is>
          <t>Are Article 10 dataset characteristics and tests linked into Article 11 / Annex IV technical documentation?</t>
        </is>
      </c>
      <c r="C48" s="46" t="str"/>
      <c r="D48" s="6" t="inlineStr">
        <is>
          <t>Technical-documentation interface.</t>
        </is>
      </c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S-33</t>
        </is>
      </c>
      <c r="B49" s="6" t="inlineStr">
        <is>
          <t>Is Article 17(1)(f) QMS data-management process linked to these data-governance controls?</t>
        </is>
      </c>
      <c r="C49" s="46" t="str"/>
      <c r="D49" s="6" t="inlineStr">
        <is>
          <t>QMS interface.</t>
        </is>
      </c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S-34</t>
        </is>
      </c>
      <c r="B50" s="6" t="inlineStr">
        <is>
          <t>Are data-quality/bias/drift findings routed into Article 9 risk management and Article 72 lifecycle monitoring where relevant?</t>
        </is>
      </c>
      <c r="C50" s="46" t="str"/>
      <c r="D50" s="6" t="inlineStr">
        <is>
          <t>Lifecycle governance interface.</t>
        </is>
      </c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 ht="23" customHeight="1" s="70">
      <c r="A52" s="33" t="inlineStr">
        <is>
          <t>CALCULATED DATA-GOVERNANCE SCOPE</t>
        </is>
      </c>
      <c r="B52" s="1" t="n"/>
      <c r="C52" s="1" t="n"/>
      <c r="D52" s="1" t="n"/>
      <c r="E52" s="1" t="n"/>
      <c r="F52" s="1" t="n"/>
      <c r="G52" s="1" t="n"/>
      <c r="H52" s="1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 ht="31" customHeight="1" s="70">
      <c r="A53" s="40" t="inlineStr">
        <is>
          <t>Scope item</t>
        </is>
      </c>
      <c r="B53" s="40" t="inlineStr">
        <is>
          <t>Result</t>
        </is>
      </c>
      <c r="C53" s="40" t="inlineStr">
        <is>
          <t>Legal basis / interpretation</t>
        </is>
      </c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Article 10 provider scope</t>
        </is>
      </c>
      <c r="B54" s="44">
        <f>IF(OR(C17="Needs assessment",C18="Needs assessment"),"Needs assessment",IF(AND(C17="Yes",C18="Yes"),"In scope — high-risk provider data governance",IF(C17="No","Provider role not established",IF(C18="No","Not high-risk — Article 10 not triggered","Needs assessment"))))</f>
        <v/>
      </c>
      <c r="C54" s="6" t="inlineStr">
        <is>
          <t>Art. 10(1),(6)</t>
        </is>
      </c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Binding application date</t>
        </is>
      </c>
      <c r="B55" s="75">
        <f>IF(B11="Annex III — Art. 6(2)",DATE(2027,12,2),IF(B11="Annex I — Art. 6(1)",DATE(2028,8,2),""))</f>
        <v/>
      </c>
      <c r="C55" s="6" t="inlineStr">
        <is>
          <t>Art. 113(3)(c), as amended</t>
        </is>
      </c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Dataset coverage route</t>
        </is>
      </c>
      <c r="B56" s="44">
        <f>IF(C19="Yes","Training / validation / testing datasets whenever used",IF(C19="No","Testing datasets only — Article 10(6)","Needs assessment"))</f>
        <v/>
      </c>
      <c r="C56" s="6" t="inlineStr">
        <is>
          <t>Art. 10(1) / 10(6)</t>
        </is>
      </c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Article 4a special-category route</t>
        </is>
      </c>
      <c r="B57" s="44">
        <f>IF(C25="Yes",IF(C26="Yes","Article 4a route unavailable — other data can achieve objective",IF(AND(C27="Yes",C28="Yes",C29="Yes",C30="Yes",C31="Yes"),"Potential Article 4a(1) route — safeguards populated","Article 4a safeguard gaps remain")),IF(C25="No","Not used / not applicable","Needs assessment"))</f>
        <v/>
      </c>
      <c r="C57" s="6" t="inlineStr">
        <is>
          <t>Art. 4a(1)</t>
        </is>
      </c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Article 10 bias route</t>
        </is>
      </c>
      <c r="B58" s="44">
        <f>IF(AND(C38="Yes",C39="Yes"),"Bias examination + mitigation route populated",IF(OR(C38="No",C39="No"),"Gap — Article 10 bias controls incomplete","Needs assessment"))</f>
        <v/>
      </c>
      <c r="C58" s="6" t="inlineStr">
        <is>
          <t>Art. 10(2)(f)–(g)</t>
        </is>
      </c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Data-protection cross-law</t>
        </is>
      </c>
      <c r="B59" s="44">
        <f>IF(C23="Yes",IF(C45="Yes","Personal-data cross-law basis documented","Gap — personal-data legal basis/regime unresolved"),IF(C23="No","No personal data indicated","Needs assessment"))</f>
        <v/>
      </c>
      <c r="C59" s="6" t="inlineStr">
        <is>
          <t>Art. 2(7); GDPR/EUDPR/LED</t>
        </is>
      </c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Technical documentation / QMS link</t>
        </is>
      </c>
      <c r="B60" s="44">
        <f>IF(AND(C48="Yes",C49="Yes"),"Technical documentation + QMS links populated",IF(OR(C48="No",C49="No"),"Gap — technical-documentation / QMS interface incomplete","Needs assessment"))</f>
        <v/>
      </c>
      <c r="C60" s="6" t="inlineStr">
        <is>
          <t>Art. 11; Art. 17(1)(f)</t>
        </is>
      </c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mergeCells count="5">
    <mergeCell ref="A3:H3"/>
    <mergeCell ref="A15:H15"/>
    <mergeCell ref="A2:H2"/>
    <mergeCell ref="A52:H52"/>
    <mergeCell ref="A1:H1"/>
  </mergeCells>
  <dataValidations count="2">
    <dataValidation sqref="B11" showDropDown="0" showInputMessage="0" showErrorMessage="0" allowBlank="0" type="list">
      <formula1>"Annex III — Art. 6(2),Annex I — Art. 6(1),Unknown / needs assessment,Not high-risk"</formula1>
    </dataValidation>
    <dataValidation sqref="C17:C50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0" customWidth="1" style="70" min="2" max="2"/>
    <col width="22" customWidth="1" style="70" min="3" max="3"/>
    <col width="28" customWidth="1" style="70" min="4" max="4"/>
    <col width="49" customWidth="1" style="70" min="5" max="5"/>
    <col width="45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9" customWidth="1" style="70" min="12" max="12"/>
    <col width="18" customWidth="1" style="70" min="13" max="13"/>
  </cols>
  <sheetData>
    <row r="1" ht="35" customHeight="1" s="70">
      <c r="A1" s="15" t="inlineStr">
        <is>
          <t>Article 10 / Article 4a Data Governance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Current post-Omnibus paragraph structure, cross-law checkpoints and evidence-backed readiness.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DG-10-01</t>
        </is>
      </c>
      <c r="B5" s="6" t="inlineStr">
        <is>
          <t>Art. 10(1)</t>
        </is>
      </c>
      <c r="C5" s="6" t="inlineStr">
        <is>
          <t>Binding provider</t>
        </is>
      </c>
      <c r="D5" s="16">
        <f>IF('01_SYSTEM_PROFILE'!B54&lt;&gt;"In scope — high-risk provider data governance",'01_SYSTEM_PROFILE'!B54,IF('01_SYSTEM_PROFILE'!C19="Yes","Applicable",IF('01_SYSTEM_PROFILE'!C19="No","Not applicable — use Article 10(6) testing-only route","Needs assessment")))</f>
        <v/>
      </c>
      <c r="E5" s="6" t="inlineStr">
        <is>
          <t>For high-risk systems training AI models with data, ensure training/validation/testing datasets meet Article 10(2)–(4) and Article 4a(1) whenever those datasets are used.</t>
        </is>
      </c>
      <c r="F5" s="6" t="inlineStr">
        <is>
          <t>Dataset inventory; quality/bias tests; governance procedures</t>
        </is>
      </c>
      <c r="G5" s="46" t="str"/>
      <c r="H5" s="74" t="str"/>
      <c r="I5" s="46" t="inlineStr">
        <is>
          <t>Not started</t>
        </is>
      </c>
      <c r="J5" s="46" t="str"/>
      <c r="K5" s="16">
        <f>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</f>
        <v/>
      </c>
      <c r="L5" s="46" t="str"/>
      <c r="M5" s="74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DG-10-2A</t>
        </is>
      </c>
      <c r="B6" s="6" t="inlineStr">
        <is>
          <t>Art. 10(2)(a)</t>
        </is>
      </c>
      <c r="C6" s="6" t="inlineStr">
        <is>
          <t>Binding data governance</t>
        </is>
      </c>
      <c r="D6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6" s="6" t="inlineStr">
        <is>
          <t>Document relevant design choices affecting dataset construction/use.</t>
        </is>
      </c>
      <c r="F6" s="6" t="inlineStr">
        <is>
          <t>Design/data decision record; dataset rationale</t>
        </is>
      </c>
      <c r="G6" s="46" t="str"/>
      <c r="H6" s="74" t="str"/>
      <c r="I6" s="46" t="inlineStr">
        <is>
          <t>Not started</t>
        </is>
      </c>
      <c r="J6" s="46" t="str"/>
      <c r="K6" s="16">
        <f>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</f>
        <v/>
      </c>
      <c r="L6" s="46" t="str"/>
      <c r="M6" s="74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DG-10-2B</t>
        </is>
      </c>
      <c r="B7" s="6" t="inlineStr">
        <is>
          <t>Art. 10(2)(b)</t>
        </is>
      </c>
      <c r="C7" s="6" t="inlineStr">
        <is>
          <t>Binding data governance</t>
        </is>
      </c>
      <c r="D7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7" s="6" t="inlineStr">
        <is>
          <t>Document data collection processes and origin; for personal data, document original collection purpose.</t>
        </is>
      </c>
      <c r="F7" s="6" t="inlineStr">
        <is>
          <t>Provenance/source records; collection method; original-purpose record</t>
        </is>
      </c>
      <c r="G7" s="46" t="str"/>
      <c r="H7" s="74" t="str"/>
      <c r="I7" s="46" t="inlineStr">
        <is>
          <t>Not started</t>
        </is>
      </c>
      <c r="J7" s="46" t="str"/>
      <c r="K7" s="16">
        <f>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</f>
        <v/>
      </c>
      <c r="L7" s="46" t="str"/>
      <c r="M7" s="74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DG-10-2C</t>
        </is>
      </c>
      <c r="B8" s="6" t="inlineStr">
        <is>
          <t>Art. 10(2)(c)</t>
        </is>
      </c>
      <c r="C8" s="6" t="inlineStr">
        <is>
          <t>Binding data governance</t>
        </is>
      </c>
      <c r="D8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8" s="6" t="inlineStr">
        <is>
          <t>Document relevant preparation operations such as annotation, labelling, cleaning, updating, enrichment and aggregation.</t>
        </is>
      </c>
      <c r="F8" s="6" t="inlineStr">
        <is>
          <t>Preparation/lineage log; procedures; validation records</t>
        </is>
      </c>
      <c r="G8" s="46" t="str"/>
      <c r="H8" s="74" t="str"/>
      <c r="I8" s="46" t="inlineStr">
        <is>
          <t>Not started</t>
        </is>
      </c>
      <c r="J8" s="46" t="str"/>
      <c r="K8" s="16">
        <f>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</f>
        <v/>
      </c>
      <c r="L8" s="46" t="str"/>
      <c r="M8" s="74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DG-10-2D</t>
        </is>
      </c>
      <c r="B9" s="6" t="inlineStr">
        <is>
          <t>Art. 10(2)(d)</t>
        </is>
      </c>
      <c r="C9" s="6" t="inlineStr">
        <is>
          <t>Binding data governance</t>
        </is>
      </c>
      <c r="D9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9" s="6" t="inlineStr">
        <is>
          <t>Document assumptions about what data are supposed to measure and represent.</t>
        </is>
      </c>
      <c r="F9" s="6" t="inlineStr">
        <is>
          <t>Assumption register; measurement/construct rationale</t>
        </is>
      </c>
      <c r="G9" s="46" t="str"/>
      <c r="H9" s="74" t="str"/>
      <c r="I9" s="46" t="inlineStr">
        <is>
          <t>Not started</t>
        </is>
      </c>
      <c r="J9" s="46" t="str"/>
      <c r="K9" s="16">
        <f>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</f>
        <v/>
      </c>
      <c r="L9" s="46" t="str"/>
      <c r="M9" s="74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DG-10-2E</t>
        </is>
      </c>
      <c r="B10" s="6" t="inlineStr">
        <is>
          <t>Art. 10(2)(e)</t>
        </is>
      </c>
      <c r="C10" s="6" t="inlineStr">
        <is>
          <t>Binding data governance</t>
        </is>
      </c>
      <c r="D10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10" s="6" t="inlineStr">
        <is>
          <t>Assess availability, quantity and suitability of needed datasets.</t>
        </is>
      </c>
      <c r="F10" s="6" t="inlineStr">
        <is>
          <t>Dataset-needs assessment; quantity/suitability rationale</t>
        </is>
      </c>
      <c r="G10" s="46" t="str"/>
      <c r="H10" s="74" t="str"/>
      <c r="I10" s="46" t="inlineStr">
        <is>
          <t>Not started</t>
        </is>
      </c>
      <c r="J10" s="46" t="str"/>
      <c r="K10" s="16">
        <f>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</f>
        <v/>
      </c>
      <c r="L10" s="46" t="str"/>
      <c r="M10" s="74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DG-10-2F</t>
        </is>
      </c>
      <c r="B11" s="6" t="inlineStr">
        <is>
          <t>Art. 10(2)(f)</t>
        </is>
      </c>
      <c r="C11" s="6" t="inlineStr">
        <is>
          <t>Binding bias examination</t>
        </is>
      </c>
      <c r="D11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11" s="6" t="inlineStr">
        <is>
          <t>Examine possible biases likely to affect health/safety, fundamental rights or prohibited discrimination, especially feedback-loop effects.</t>
        </is>
      </c>
      <c r="F11" s="6" t="inlineStr">
        <is>
          <t>Bias assessment; group/context analysis; test evidence</t>
        </is>
      </c>
      <c r="G11" s="46" t="str"/>
      <c r="H11" s="74" t="str"/>
      <c r="I11" s="46" t="inlineStr">
        <is>
          <t>Not started</t>
        </is>
      </c>
      <c r="J11" s="46" t="str"/>
      <c r="K11" s="16">
        <f>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</f>
        <v/>
      </c>
      <c r="L11" s="46" t="str"/>
      <c r="M11" s="74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DG-10-2G</t>
        </is>
      </c>
      <c r="B12" s="6" t="inlineStr">
        <is>
          <t>Art. 10(2)(g)</t>
        </is>
      </c>
      <c r="C12" s="6" t="inlineStr">
        <is>
          <t>Binding bias treatment</t>
        </is>
      </c>
      <c r="D12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12" s="6" t="inlineStr">
        <is>
          <t>Implement appropriate measures to detect, prevent and mitigate identified possible biases.</t>
        </is>
      </c>
      <c r="F12" s="6" t="inlineStr">
        <is>
          <t>Bias mitigation plan; implementation; validation/retest</t>
        </is>
      </c>
      <c r="G12" s="46" t="str"/>
      <c r="H12" s="74" t="str"/>
      <c r="I12" s="46" t="inlineStr">
        <is>
          <t>Not started</t>
        </is>
      </c>
      <c r="J12" s="46" t="str"/>
      <c r="K12" s="16">
        <f>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</f>
        <v/>
      </c>
      <c r="L12" s="46" t="str"/>
      <c r="M12" s="74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DG-10-2H</t>
        </is>
      </c>
      <c r="B13" s="6" t="inlineStr">
        <is>
          <t>Art. 10(2)(h)</t>
        </is>
      </c>
      <c r="C13" s="6" t="inlineStr">
        <is>
          <t>Binding data gaps</t>
        </is>
      </c>
      <c r="D13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13" s="6" t="inlineStr">
        <is>
          <t>Identify relevant data gaps/shortcomings preventing compliance and document how they are addressed.</t>
        </is>
      </c>
      <c r="F13" s="6" t="inlineStr">
        <is>
          <t>Gap register; remediation plan; closure/validation</t>
        </is>
      </c>
      <c r="G13" s="46" t="str"/>
      <c r="H13" s="74" t="str"/>
      <c r="I13" s="46" t="inlineStr">
        <is>
          <t>Not started</t>
        </is>
      </c>
      <c r="J13" s="46" t="str"/>
      <c r="K13" s="16">
        <f>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</f>
        <v/>
      </c>
      <c r="L13" s="46" t="str"/>
      <c r="M13" s="74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DG-10-03</t>
        </is>
      </c>
      <c r="B14" s="6" t="inlineStr">
        <is>
          <t>Art. 10(3)</t>
        </is>
      </c>
      <c r="C14" s="6" t="inlineStr">
        <is>
          <t>Binding dataset quality</t>
        </is>
      </c>
      <c r="D14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14" s="6" t="inlineStr">
        <is>
          <t>Ensure datasets are relevant, sufficiently representative, and to the best extent possible free of errors and complete, with appropriate statistical properties including relevant persons/groups where applicable.</t>
        </is>
      </c>
      <c r="F14" s="6" t="inlineStr">
        <is>
          <t>Quality/representation tests; subgroup/context analysis</t>
        </is>
      </c>
      <c r="G14" s="46" t="str"/>
      <c r="H14" s="74" t="str"/>
      <c r="I14" s="46" t="inlineStr">
        <is>
          <t>Not started</t>
        </is>
      </c>
      <c r="J14" s="46" t="str"/>
      <c r="K14" s="16">
        <f>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</f>
        <v/>
      </c>
      <c r="L14" s="46" t="str"/>
      <c r="M14" s="74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DG-10-04</t>
        </is>
      </c>
      <c r="B15" s="6" t="inlineStr">
        <is>
          <t>Art. 10(4)</t>
        </is>
      </c>
      <c r="C15" s="6" t="inlineStr">
        <is>
          <t>Binding contextual fit</t>
        </is>
      </c>
      <c r="D15" s="16">
        <f>IF('01_SYSTEM_PROFILE'!B54&lt;&gt;"In scope — high-risk provider data governance",'01_SYSTEM_PROFILE'!B54,IF('01_SYSTEM_PROFILE'!C19="Yes","Applicable — training / validation / testing datasets whenever used",IF('01_SYSTEM_PROFILE'!C19="No","Applicable to testing datasets only — Article 10(6)","Needs assessment")))</f>
        <v/>
      </c>
      <c r="E15" s="6" t="inlineStr">
        <is>
          <t>Ensure datasets reflect relevant geographical, contextual, behavioural and functional settings required by intended purpose.</t>
        </is>
      </c>
      <c r="F15" s="6" t="inlineStr">
        <is>
          <t>Context mapping; geographic/behavioural/functional tests</t>
        </is>
      </c>
      <c r="G15" s="46" t="str"/>
      <c r="H15" s="74" t="str"/>
      <c r="I15" s="46" t="inlineStr">
        <is>
          <t>Not started</t>
        </is>
      </c>
      <c r="J15" s="46" t="str"/>
      <c r="K15" s="16">
        <f>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</f>
        <v/>
      </c>
      <c r="L15" s="46" t="str"/>
      <c r="M15" s="74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DG-10-06</t>
        </is>
      </c>
      <c r="B16" s="6" t="inlineStr">
        <is>
          <t>Art. 10(6)</t>
        </is>
      </c>
      <c r="C16" s="6" t="inlineStr">
        <is>
          <t>Conditional testing-only</t>
        </is>
      </c>
      <c r="D16" s="16">
        <f>IF('01_SYSTEM_PROFILE'!B54&lt;&gt;"In scope — high-risk provider data governance",'01_SYSTEM_PROFILE'!B54,IF('01_SYSTEM_PROFILE'!C19="No","Applicable — testing datasets only",IF('01_SYSTEM_PROFILE'!C19="Yes","Not applicable","Needs assessment")))</f>
        <v/>
      </c>
      <c r="E16" s="6" t="inlineStr">
        <is>
          <t>For high-risk systems not training AI models, apply Article 10(2)–(4) and Article 4a(1) only to testing datasets.</t>
        </is>
      </c>
      <c r="F16" s="6" t="inlineStr">
        <is>
          <t>Testing-dataset register; testing-data governance evidence</t>
        </is>
      </c>
      <c r="G16" s="46" t="str"/>
      <c r="H16" s="74" t="str"/>
      <c r="I16" s="46" t="inlineStr">
        <is>
          <t>Not started</t>
        </is>
      </c>
      <c r="J16" s="46" t="str"/>
      <c r="K16" s="16">
        <f>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</f>
        <v/>
      </c>
      <c r="L16" s="46" t="str"/>
      <c r="M16" s="74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DG-4A-01</t>
        </is>
      </c>
      <c r="B17" s="6" t="inlineStr">
        <is>
          <t>Art. 4a(1)</t>
        </is>
      </c>
      <c r="C17" s="6" t="inlineStr">
        <is>
          <t>Conditional special-category data</t>
        </is>
      </c>
      <c r="D17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17" s="6" t="inlineStr">
        <is>
          <t>Use exceptional special-category processing for high-risk-provider bias detection/correction only when strictly necessary and subject to all statutory safeguards.</t>
        </is>
      </c>
      <c r="F17" s="6" t="inlineStr">
        <is>
          <t>Article 4a case decision; necessity rationale; safeguard evidence</t>
        </is>
      </c>
      <c r="G17" s="46" t="str"/>
      <c r="H17" s="74" t="str"/>
      <c r="I17" s="46" t="inlineStr">
        <is>
          <t>Not started</t>
        </is>
      </c>
      <c r="J17" s="46" t="str"/>
      <c r="K17" s="16">
        <f>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</f>
        <v/>
      </c>
      <c r="L17" s="46" t="str"/>
      <c r="M17" s="74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DG-4A-A</t>
        </is>
      </c>
      <c r="B18" s="6" t="inlineStr">
        <is>
          <t>Art. 4a(1)(a)</t>
        </is>
      </c>
      <c r="C18" s="6" t="inlineStr">
        <is>
          <t>Conditional safeguard</t>
        </is>
      </c>
      <c r="D18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18" s="6" t="inlineStr">
        <is>
          <t>Confirm bias detection/correction cannot be effectively fulfilled with other data, including synthetic or anonymised data.</t>
        </is>
      </c>
      <c r="F18" s="6" t="inlineStr">
        <is>
          <t>Alternatives analysis</t>
        </is>
      </c>
      <c r="G18" s="46" t="str"/>
      <c r="H18" s="74" t="str"/>
      <c r="I18" s="46" t="inlineStr">
        <is>
          <t>Not started</t>
        </is>
      </c>
      <c r="J18" s="46" t="str"/>
      <c r="K18" s="16">
        <f>IF(J18="","Missing evidence",IF(COUNTIFS('06_EVIDENCE_REGISTER'!$A:$A,J18,'06_EVIDENCE_REGISTER'!$B:$B,A18,'06_EVIDENCE_REGISTER'!$K:$K,"Current")-COUNTIFS('06_EVIDENCE_REGISTER'!$A:$A,J18,'06_EVIDENCE_REGISTER'!$B:$B,A18,'06_EVIDENCE_REGISTER'!$K:$K,"Current",'06_EVIDENCE_REGISTER'!$I:$I,"&lt;"&amp;TODAY(),'06_EVIDENCE_REGISTER'!$I:$I,"&lt;&gt;")&gt;0,"Current evidence","Missing / stale / mismatched"))</f>
        <v/>
      </c>
      <c r="L18" s="46" t="str"/>
      <c r="M18" s="74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DG-4A-B</t>
        </is>
      </c>
      <c r="B19" s="6" t="inlineStr">
        <is>
          <t>Art. 4a(1)(b)</t>
        </is>
      </c>
      <c r="C19" s="6" t="inlineStr">
        <is>
          <t>Conditional safeguard</t>
        </is>
      </c>
      <c r="D19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19" s="6" t="inlineStr">
        <is>
          <t>Apply technical re-use limitations and state-of-the-art security/privacy-preserving measures, including pseudonymisation.</t>
        </is>
      </c>
      <c r="F19" s="6" t="inlineStr">
        <is>
          <t>Security/privacy design; reuse restrictions</t>
        </is>
      </c>
      <c r="G19" s="46" t="str"/>
      <c r="H19" s="74" t="str"/>
      <c r="I19" s="46" t="inlineStr">
        <is>
          <t>Not started</t>
        </is>
      </c>
      <c r="J19" s="46" t="str"/>
      <c r="K19" s="16">
        <f>IF(J19="","Missing evidence",IF(COUNTIFS('06_EVIDENCE_REGISTER'!$A:$A,J19,'06_EVIDENCE_REGISTER'!$B:$B,A19,'06_EVIDENCE_REGISTER'!$K:$K,"Current")-COUNTIFS('06_EVIDENCE_REGISTER'!$A:$A,J19,'06_EVIDENCE_REGISTER'!$B:$B,A19,'06_EVIDENCE_REGISTER'!$K:$K,"Current",'06_EVIDENCE_REGISTER'!$I:$I,"&lt;"&amp;TODAY(),'06_EVIDENCE_REGISTER'!$I:$I,"&lt;&gt;")&gt;0,"Current evidence","Missing / stale / mismatched"))</f>
        <v/>
      </c>
      <c r="L19" s="46" t="str"/>
      <c r="M19" s="74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DG-4A-C</t>
        </is>
      </c>
      <c r="B20" s="6" t="inlineStr">
        <is>
          <t>Art. 4a(1)(c)</t>
        </is>
      </c>
      <c r="C20" s="6" t="inlineStr">
        <is>
          <t>Conditional safeguard</t>
        </is>
      </c>
      <c r="D20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20" s="6" t="inlineStr">
        <is>
          <t>Secure and protect the data with strict access controls/documentation and confidentiality obligations.</t>
        </is>
      </c>
      <c r="F20" s="6" t="inlineStr">
        <is>
          <t>Access-control evidence; logs; confidentiality obligations</t>
        </is>
      </c>
      <c r="G20" s="46" t="str"/>
      <c r="H20" s="74" t="str"/>
      <c r="I20" s="46" t="inlineStr">
        <is>
          <t>Not started</t>
        </is>
      </c>
      <c r="J20" s="46" t="str"/>
      <c r="K20" s="16">
        <f>IF(J20="","Missing evidence",IF(COUNTIFS('06_EVIDENCE_REGISTER'!$A:$A,J20,'06_EVIDENCE_REGISTER'!$B:$B,A20,'06_EVIDENCE_REGISTER'!$K:$K,"Current")-COUNTIFS('06_EVIDENCE_REGISTER'!$A:$A,J20,'06_EVIDENCE_REGISTER'!$B:$B,A20,'06_EVIDENCE_REGISTER'!$K:$K,"Current",'06_EVIDENCE_REGISTER'!$I:$I,"&lt;"&amp;TODAY(),'06_EVIDENCE_REGISTER'!$I:$I,"&lt;&gt;")&gt;0,"Current evidence","Missing / stale / mismatched"))</f>
        <v/>
      </c>
      <c r="L20" s="46" t="str"/>
      <c r="M20" s="74" t="str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DG-4A-D</t>
        </is>
      </c>
      <c r="B21" s="6" t="inlineStr">
        <is>
          <t>Art. 4a(1)(d)</t>
        </is>
      </c>
      <c r="C21" s="6" t="inlineStr">
        <is>
          <t>Conditional safeguard</t>
        </is>
      </c>
      <c r="D21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21" s="6" t="inlineStr">
        <is>
          <t>Prevent special-category data from being transmitted/transferred/otherwise accessed by other parties.</t>
        </is>
      </c>
      <c r="F21" s="6" t="inlineStr">
        <is>
          <t>Architecture/data-flow evidence; transfer controls</t>
        </is>
      </c>
      <c r="G21" s="46" t="str"/>
      <c r="H21" s="74" t="str"/>
      <c r="I21" s="46" t="inlineStr">
        <is>
          <t>Not started</t>
        </is>
      </c>
      <c r="J21" s="46" t="str"/>
      <c r="K21" s="16">
        <f>IF(J21="","Missing evidence",IF(COUNTIFS('06_EVIDENCE_REGISTER'!$A:$A,J21,'06_EVIDENCE_REGISTER'!$B:$B,A21,'06_EVIDENCE_REGISTER'!$K:$K,"Current")-COUNTIFS('06_EVIDENCE_REGISTER'!$A:$A,J21,'06_EVIDENCE_REGISTER'!$B:$B,A21,'06_EVIDENCE_REGISTER'!$K:$K,"Current",'06_EVIDENCE_REGISTER'!$I:$I,"&lt;"&amp;TODAY(),'06_EVIDENCE_REGISTER'!$I:$I,"&lt;&gt;")&gt;0,"Current evidence","Missing / stale / mismatched"))</f>
        <v/>
      </c>
      <c r="L21" s="46" t="str"/>
      <c r="M21" s="74" t="str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DG-4A-E</t>
        </is>
      </c>
      <c r="B22" s="6" t="inlineStr">
        <is>
          <t>Art. 4a(1)(e)</t>
        </is>
      </c>
      <c r="C22" s="6" t="inlineStr">
        <is>
          <t>Conditional safeguard</t>
        </is>
      </c>
      <c r="D22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22" s="6" t="inlineStr">
        <is>
          <t>Delete special-category data when bias is corrected or retention expires, whichever is earlier.</t>
        </is>
      </c>
      <c r="F22" s="6" t="inlineStr">
        <is>
          <t>Deletion/retention rule; deletion evidence</t>
        </is>
      </c>
      <c r="G22" s="46" t="str"/>
      <c r="H22" s="74" t="str"/>
      <c r="I22" s="46" t="inlineStr">
        <is>
          <t>Not started</t>
        </is>
      </c>
      <c r="J22" s="46" t="str"/>
      <c r="K22" s="16">
        <f>IF(J22="","Missing evidence",IF(COUNTIFS('06_EVIDENCE_REGISTER'!$A:$A,J22,'06_EVIDENCE_REGISTER'!$B:$B,A22,'06_EVIDENCE_REGISTER'!$K:$K,"Current")-COUNTIFS('06_EVIDENCE_REGISTER'!$A:$A,J22,'06_EVIDENCE_REGISTER'!$B:$B,A22,'06_EVIDENCE_REGISTER'!$K:$K,"Current",'06_EVIDENCE_REGISTER'!$I:$I,"&lt;"&amp;TODAY(),'06_EVIDENCE_REGISTER'!$I:$I,"&lt;&gt;")&gt;0,"Current evidence","Missing / stale / mismatched"))</f>
        <v/>
      </c>
      <c r="L22" s="46" t="str"/>
      <c r="M22" s="74" t="str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DG-4A-F</t>
        </is>
      </c>
      <c r="B23" s="6" t="inlineStr">
        <is>
          <t>Art. 4a(1)(f)</t>
        </is>
      </c>
      <c r="C23" s="6" t="inlineStr">
        <is>
          <t>Conditional safeguard</t>
        </is>
      </c>
      <c r="D23" s="16">
        <f>IF('01_SYSTEM_PROFILE'!B54&lt;&gt;"In scope — high-risk provider data governance",'01_SYSTEM_PROFILE'!B54,IF('01_SYSTEM_PROFILE'!C25="Yes","Applicable — Article 4a(1) safeguards",IF('01_SYSTEM_PROFILE'!C25="No","Not applicable","Needs assessment")))</f>
        <v/>
      </c>
      <c r="E23" s="6" t="inlineStr">
        <is>
          <t>Record why processing was strictly necessary and why other data could not achieve the objective in the applicable processing records.</t>
        </is>
      </c>
      <c r="F23" s="6" t="inlineStr">
        <is>
          <t>ROPA / processing record with necessity rationale</t>
        </is>
      </c>
      <c r="G23" s="46" t="str"/>
      <c r="H23" s="74" t="str"/>
      <c r="I23" s="46" t="inlineStr">
        <is>
          <t>Not started</t>
        </is>
      </c>
      <c r="J23" s="46" t="str"/>
      <c r="K23" s="16">
        <f>IF(J23="","Missing evidence",IF(COUNTIFS('06_EVIDENCE_REGISTER'!$A:$A,J23,'06_EVIDENCE_REGISTER'!$B:$B,A23,'06_EVIDENCE_REGISTER'!$K:$K,"Current")-COUNTIFS('06_EVIDENCE_REGISTER'!$A:$A,J23,'06_EVIDENCE_REGISTER'!$B:$B,A23,'06_EVIDENCE_REGISTER'!$K:$K,"Current",'06_EVIDENCE_REGISTER'!$I:$I,"&lt;"&amp;TODAY(),'06_EVIDENCE_REGISTER'!$I:$I,"&lt;&gt;")&gt;0,"Current evidence","Missing / stale / mismatched"))</f>
        <v/>
      </c>
      <c r="L23" s="46" t="str"/>
      <c r="M23" s="74" t="str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DG-XLAW-01</t>
        </is>
      </c>
      <c r="B24" s="6" t="inlineStr">
        <is>
          <t>Art. 2(7) + data-protection law</t>
        </is>
      </c>
      <c r="C24" s="6" t="inlineStr">
        <is>
          <t>Cross-law checkpoint</t>
        </is>
      </c>
      <c r="D24" s="16">
        <f>IF('01_SYSTEM_PROFILE'!C23="Yes","Applicable — personal-data cross-law",IF('01_SYSTEM_PROFILE'!C23="No","Not applicable","Needs assessment"))</f>
        <v/>
      </c>
      <c r="E24" s="6" t="inlineStr">
        <is>
          <t>Document the applicable personal-data legal basis/regime and privacy obligations; do not assume consent is always required.</t>
        </is>
      </c>
      <c r="F24" s="6" t="inlineStr">
        <is>
          <t>GDPR/EUDPR/LED assessment; DPIA/ROPA where applicable</t>
        </is>
      </c>
      <c r="G24" s="46" t="str"/>
      <c r="H24" s="74" t="str"/>
      <c r="I24" s="46" t="inlineStr">
        <is>
          <t>Not started</t>
        </is>
      </c>
      <c r="J24" s="46" t="str"/>
      <c r="K24" s="16">
        <f>IF(J24="","Missing evidence",IF(COUNTIFS('06_EVIDENCE_REGISTER'!$A:$A,J24,'06_EVIDENCE_REGISTER'!$B:$B,A24,'06_EVIDENCE_REGISTER'!$K:$K,"Current")-COUNTIFS('06_EVIDENCE_REGISTER'!$A:$A,J24,'06_EVIDENCE_REGISTER'!$B:$B,A24,'06_EVIDENCE_REGISTER'!$K:$K,"Current",'06_EVIDENCE_REGISTER'!$I:$I,"&lt;"&amp;TODAY(),'06_EVIDENCE_REGISTER'!$I:$I,"&lt;&gt;")&gt;0,"Current evidence","Missing / stale / mismatched"))</f>
        <v/>
      </c>
      <c r="L24" s="46" t="str"/>
      <c r="M24" s="74" t="str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DG-11-01</t>
        </is>
      </c>
      <c r="B25" s="6" t="inlineStr">
        <is>
          <t>Art. 11 / Annex IV</t>
        </is>
      </c>
      <c r="C25" s="6" t="inlineStr">
        <is>
          <t>Binding interface</t>
        </is>
      </c>
      <c r="D25" s="16">
        <f>'01_SYSTEM_PROFILE'!B54</f>
        <v/>
      </c>
      <c r="E25" s="6" t="inlineStr">
        <is>
          <t>Link dataset characteristics, validation/testing data and discriminatory-impact evidence into technical documentation.</t>
        </is>
      </c>
      <c r="F25" s="6" t="inlineStr">
        <is>
          <t>Annex IV data/test sections; version linkage</t>
        </is>
      </c>
      <c r="G25" s="46" t="str"/>
      <c r="H25" s="74" t="str"/>
      <c r="I25" s="46" t="inlineStr">
        <is>
          <t>Not started</t>
        </is>
      </c>
      <c r="J25" s="46" t="str"/>
      <c r="K25" s="16">
        <f>IF(J25="","Missing evidence",IF(COUNTIFS('06_EVIDENCE_REGISTER'!$A:$A,J25,'06_EVIDENCE_REGISTER'!$B:$B,A25,'06_EVIDENCE_REGISTER'!$K:$K,"Current")-COUNTIFS('06_EVIDENCE_REGISTER'!$A:$A,J25,'06_EVIDENCE_REGISTER'!$B:$B,A25,'06_EVIDENCE_REGISTER'!$K:$K,"Current",'06_EVIDENCE_REGISTER'!$I:$I,"&lt;"&amp;TODAY(),'06_EVIDENCE_REGISTER'!$I:$I,"&lt;&gt;")&gt;0,"Current evidence","Missing / stale / mismatched"))</f>
        <v/>
      </c>
      <c r="L25" s="46" t="str"/>
      <c r="M25" s="74" t="str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DG-17F-01</t>
        </is>
      </c>
      <c r="B26" s="6" t="inlineStr">
        <is>
          <t>Art. 17(1)(f)</t>
        </is>
      </c>
      <c r="C26" s="6" t="inlineStr">
        <is>
          <t>Binding QMS interface</t>
        </is>
      </c>
      <c r="D26" s="16">
        <f>'01_SYSTEM_PROFILE'!B54</f>
        <v/>
      </c>
      <c r="E26" s="6" t="inlineStr">
        <is>
          <t>Integrate data acquisition/collection/analysis/labelling/storage/filtration/mining/aggregation/retention operations into the provider QMS.</t>
        </is>
      </c>
      <c r="F26" s="6" t="inlineStr">
        <is>
          <t>QMS process mapping; controlled procedures</t>
        </is>
      </c>
      <c r="G26" s="46" t="str"/>
      <c r="H26" s="74" t="str"/>
      <c r="I26" s="46" t="inlineStr">
        <is>
          <t>Not started</t>
        </is>
      </c>
      <c r="J26" s="46" t="str"/>
      <c r="K26" s="16">
        <f>IF(J26="","Missing evidence",IF(COUNTIFS('06_EVIDENCE_REGISTER'!$A:$A,J26,'06_EVIDENCE_REGISTER'!$B:$B,A26,'06_EVIDENCE_REGISTER'!$K:$K,"Current")-COUNTIFS('06_EVIDENCE_REGISTER'!$A:$A,J26,'06_EVIDENCE_REGISTER'!$B:$B,A26,'06_EVIDENCE_REGISTER'!$K:$K,"Current",'06_EVIDENCE_REGISTER'!$I:$I,"&lt;"&amp;TODAY(),'06_EVIDENCE_REGISTER'!$I:$I,"&lt;&gt;")&gt;0,"Current evidence","Missing / stale / mismatched"))</f>
        <v/>
      </c>
      <c r="L26" s="46" t="str"/>
      <c r="M26" s="74" t="str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DG-GOV-01</t>
        </is>
      </c>
      <c r="B27" s="6" t="inlineStr">
        <is>
          <t>Governance</t>
        </is>
      </c>
      <c r="C27" s="6" t="inlineStr">
        <is>
          <t>Assurance control</t>
        </is>
      </c>
      <c r="D27" s="16">
        <f>"Applicable"</f>
        <v/>
      </c>
      <c r="E27" s="6" t="inlineStr">
        <is>
          <t>Maintain versioned lineage and route material dataset/system changes to reassessment, retesting and updated evidence.</t>
        </is>
      </c>
      <c r="F27" s="6" t="inlineStr">
        <is>
          <t>Change/lineage log; release linkage</t>
        </is>
      </c>
      <c r="G27" s="46" t="str"/>
      <c r="H27" s="74" t="str"/>
      <c r="I27" s="46" t="inlineStr">
        <is>
          <t>Not started</t>
        </is>
      </c>
      <c r="J27" s="46" t="str"/>
      <c r="K27" s="16">
        <f>IF(J27="","Missing evidence",IF(COUNTIFS('06_EVIDENCE_REGISTER'!$A:$A,J27,'06_EVIDENCE_REGISTER'!$B:$B,A27,'06_EVIDENCE_REGISTER'!$K:$K,"Current")-COUNTIFS('06_EVIDENCE_REGISTER'!$A:$A,J27,'06_EVIDENCE_REGISTER'!$B:$B,A27,'06_EVIDENCE_REGISTER'!$K:$K,"Current",'06_EVIDENCE_REGISTER'!$I:$I,"&lt;"&amp;TODAY(),'06_EVIDENCE_REGISTER'!$I:$I,"&lt;&gt;")&gt;0,"Current evidence","Missing / stale / mismatched"))</f>
        <v/>
      </c>
      <c r="L27" s="46" t="str"/>
      <c r="M27" s="74" t="str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DG-GOV-02</t>
        </is>
      </c>
      <c r="B28" s="6" t="inlineStr">
        <is>
          <t>Evidence assurance</t>
        </is>
      </c>
      <c r="C28" s="6" t="inlineStr">
        <is>
          <t>Assurance control</t>
        </is>
      </c>
      <c r="D28" s="16">
        <f>"Applicable"</f>
        <v/>
      </c>
      <c r="E28" s="6" t="inlineStr">
        <is>
          <t>Require current, correctly linked evidence before controls count as verified.</t>
        </is>
      </c>
      <c r="F28" s="6" t="inlineStr">
        <is>
          <t>Evidence register; exact linked item IDs</t>
        </is>
      </c>
      <c r="G28" s="46" t="str"/>
      <c r="H28" s="74" t="str"/>
      <c r="I28" s="46" t="inlineStr">
        <is>
          <t>Not started</t>
        </is>
      </c>
      <c r="J28" s="46" t="str"/>
      <c r="K28" s="16">
        <f>IF(J28="","Missing evidence",IF(COUNTIFS('06_EVIDENCE_REGISTER'!$A:$A,J28,'06_EVIDENCE_REGISTER'!$B:$B,A28,'06_EVIDENCE_REGISTER'!$K:$K,"Current")-COUNTIFS('06_EVIDENCE_REGISTER'!$A:$A,J28,'06_EVIDENCE_REGISTER'!$B:$B,A28,'06_EVIDENCE_REGISTER'!$K:$K,"Current",'06_EVIDENCE_REGISTER'!$I:$I,"&lt;"&amp;TODAY(),'06_EVIDENCE_REGISTER'!$I:$I,"&lt;&gt;")&gt;0,"Current evidence","Missing / stale / mismatched"))</f>
        <v/>
      </c>
      <c r="L28" s="46" t="str"/>
      <c r="M28" s="74" t="str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M28"/>
  <mergeCells count="2">
    <mergeCell ref="A2:M2"/>
    <mergeCell ref="A1:M1"/>
  </mergeCells>
  <conditionalFormatting sqref="K5:K28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I5:I28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17" customWidth="1" style="70" min="2" max="2"/>
    <col width="24" customWidth="1" style="70" min="3" max="3"/>
    <col width="18" customWidth="1" style="70" min="4" max="4"/>
    <col width="20" customWidth="1" style="70" min="5" max="5"/>
    <col width="28" customWidth="1" style="70" min="6" max="6"/>
    <col width="27" customWidth="1" style="70" min="7" max="7"/>
    <col width="26" customWidth="1" style="70" min="8" max="8"/>
    <col width="22" customWidth="1" style="70" min="9" max="9"/>
    <col width="22" customWidth="1" style="70" min="10" max="10"/>
    <col width="28" customWidth="1" style="70" min="11" max="11"/>
    <col width="27" customWidth="1" style="70" min="12" max="12"/>
    <col width="26" customWidth="1" style="70" min="13" max="13"/>
    <col width="20" customWidth="1" style="70" min="14" max="14"/>
    <col width="21" customWidth="1" style="70" min="15" max="15"/>
    <col width="22" customWidth="1" style="70" min="16" max="16"/>
    <col width="24" customWidth="1" style="70" min="17" max="17"/>
    <col width="20" customWidth="1" style="70" min="18" max="18"/>
    <col width="20" customWidth="1" style="70" min="19" max="19"/>
    <col width="20" customWidth="1" style="70" min="20" max="20"/>
    <col width="22" customWidth="1" style="70" min="21" max="21"/>
    <col width="22" customWidth="1" style="70" min="22" max="22"/>
  </cols>
  <sheetData>
    <row r="1" ht="35" customHeight="1" s="70">
      <c r="A1" s="15" t="inlineStr">
        <is>
          <t>Dataset Inventory, Provenance &amp; Intended-Purpose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6" t="n"/>
      <c r="X1" s="6" t="n"/>
      <c r="Y1" s="6" t="n"/>
      <c r="Z1" s="6" t="n"/>
    </row>
    <row r="2" ht="29" customHeight="1" s="70">
      <c r="A2" s="21" t="inlineStr">
        <is>
          <t>Article 10 dataset facts at source level. Personal-data lawful basis and licences are cross-law/source-governance checkpoints, not universal AI Act consent requirements.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Dataset ID</t>
        </is>
      </c>
      <c r="B4" s="40" t="inlineStr">
        <is>
          <t>Role</t>
        </is>
      </c>
      <c r="C4" s="40" t="inlineStr">
        <is>
          <t>Dataset name</t>
        </is>
      </c>
      <c r="D4" s="40" t="inlineStr">
        <is>
          <t>Version</t>
        </is>
      </c>
      <c r="E4" s="40" t="inlineStr">
        <is>
          <t>System release</t>
        </is>
      </c>
      <c r="F4" s="40" t="inlineStr">
        <is>
          <t>Source / origin</t>
        </is>
      </c>
      <c r="G4" s="40" t="inlineStr">
        <is>
          <t>Collection process</t>
        </is>
      </c>
      <c r="H4" s="40" t="inlineStr">
        <is>
          <t>Original collection purpose (personal data)</t>
        </is>
      </c>
      <c r="I4" s="40" t="inlineStr">
        <is>
          <t>Data-protection basis/regime</t>
        </is>
      </c>
      <c r="J4" s="40" t="inlineStr">
        <is>
          <t>Licence / permission / contract</t>
        </is>
      </c>
      <c r="K4" s="40" t="inlineStr">
        <is>
          <t>Preparation operations</t>
        </is>
      </c>
      <c r="L4" s="40" t="inlineStr">
        <is>
          <t>Measurement / representation assumptions</t>
        </is>
      </c>
      <c r="M4" s="40" t="inlineStr">
        <is>
          <t>Availability / quantity / suitability rationale</t>
        </is>
      </c>
      <c r="N4" s="40" t="inlineStr">
        <is>
          <t>Target population / persons</t>
        </is>
      </c>
      <c r="O4" s="40" t="inlineStr">
        <is>
          <t>Geographical setting</t>
        </is>
      </c>
      <c r="P4" s="40" t="inlineStr">
        <is>
          <t>Contextual setting</t>
        </is>
      </c>
      <c r="Q4" s="40" t="inlineStr">
        <is>
          <t>Behavioural / functional setting</t>
        </is>
      </c>
      <c r="R4" s="40" t="inlineStr">
        <is>
          <t>Special-category data?</t>
        </is>
      </c>
      <c r="S4" s="40" t="inlineStr">
        <is>
          <t>Owner</t>
        </is>
      </c>
      <c r="T4" s="40" t="inlineStr">
        <is>
          <t>Dataset status</t>
        </is>
      </c>
      <c r="U4" s="40" t="inlineStr">
        <is>
          <t>Evidence ID</t>
        </is>
      </c>
      <c r="V4" s="40" t="inlineStr">
        <is>
          <t>Evidence state</t>
        </is>
      </c>
      <c r="W4" s="6" t="n"/>
      <c r="X4" s="6" t="n"/>
      <c r="Y4" s="6" t="n"/>
      <c r="Z4" s="6" t="n"/>
    </row>
    <row r="5">
      <c r="A5" s="6" t="inlineStr">
        <is>
          <t>DS-0001</t>
        </is>
      </c>
      <c r="B5" s="46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16">
        <f>IF(C5="","",IF(U5="","Missing evidence",IF(COUNTIFS('06_EVIDENCE_REGISTER'!$A:$A,U5,'06_EVIDENCE_REGISTER'!$B:$B,A5,'06_EVIDENCE_REGISTER'!$K:$K,"Current")-COUNTIFS('06_EVIDENCE_REGISTER'!$A:$A,U5,'06_EVIDENCE_REGISTER'!$B:$B,A5,'06_EVIDENCE_REGISTER'!$K:$K,"Current",'06_EVIDENCE_REGISTER'!$I:$I,"&lt;"&amp;TODAY(),'06_EVIDENCE_REGISTER'!$I:$I,"&lt;&gt;")&gt;0,"Current evidence","Missing / stale / mismatched")))</f>
        <v/>
      </c>
      <c r="W5" s="6" t="n"/>
      <c r="X5" s="6" t="n"/>
      <c r="Y5" s="6" t="n"/>
      <c r="Z5" s="6" t="n"/>
    </row>
    <row r="6">
      <c r="A6" s="6" t="inlineStr">
        <is>
          <t>DS-0002</t>
        </is>
      </c>
      <c r="B6" s="46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46" t="n"/>
      <c r="N6" s="46" t="n"/>
      <c r="O6" s="46" t="n"/>
      <c r="P6" s="46" t="n"/>
      <c r="Q6" s="46" t="n"/>
      <c r="R6" s="46" t="n"/>
      <c r="S6" s="46" t="n"/>
      <c r="T6" s="46" t="n"/>
      <c r="U6" s="46" t="n"/>
      <c r="V6" s="16">
        <f>IF(C6="","",IF(U6="","Missing evidence",IF(COUNTIFS('06_EVIDENCE_REGISTER'!$A:$A,U6,'06_EVIDENCE_REGISTER'!$B:$B,A6,'06_EVIDENCE_REGISTER'!$K:$K,"Current")-COUNTIFS('06_EVIDENCE_REGISTER'!$A:$A,U6,'06_EVIDENCE_REGISTER'!$B:$B,A6,'06_EVIDENCE_REGISTER'!$K:$K,"Current",'06_EVIDENCE_REGISTER'!$I:$I,"&lt;"&amp;TODAY(),'06_EVIDENCE_REGISTER'!$I:$I,"&lt;&gt;")&gt;0,"Current evidence","Missing / stale / mismatched")))</f>
        <v/>
      </c>
      <c r="W6" s="6" t="n"/>
      <c r="X6" s="6" t="n"/>
      <c r="Y6" s="6" t="n"/>
      <c r="Z6" s="6" t="n"/>
    </row>
    <row r="7">
      <c r="A7" s="6" t="inlineStr">
        <is>
          <t>DS-0003</t>
        </is>
      </c>
      <c r="B7" s="46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46" t="n"/>
      <c r="N7" s="46" t="n"/>
      <c r="O7" s="46" t="n"/>
      <c r="P7" s="46" t="n"/>
      <c r="Q7" s="46" t="n"/>
      <c r="R7" s="46" t="n"/>
      <c r="S7" s="46" t="n"/>
      <c r="T7" s="46" t="n"/>
      <c r="U7" s="46" t="n"/>
      <c r="V7" s="16">
        <f>IF(C7="","",IF(U7="","Missing evidence",IF(COUNTIFS('06_EVIDENCE_REGISTER'!$A:$A,U7,'06_EVIDENCE_REGISTER'!$B:$B,A7,'06_EVIDENCE_REGISTER'!$K:$K,"Current")-COUNTIFS('06_EVIDENCE_REGISTER'!$A:$A,U7,'06_EVIDENCE_REGISTER'!$B:$B,A7,'06_EVIDENCE_REGISTER'!$K:$K,"Current",'06_EVIDENCE_REGISTER'!$I:$I,"&lt;"&amp;TODAY(),'06_EVIDENCE_REGISTER'!$I:$I,"&lt;&gt;")&gt;0,"Current evidence","Missing / stale / mismatched")))</f>
        <v/>
      </c>
      <c r="W7" s="6" t="n"/>
      <c r="X7" s="6" t="n"/>
      <c r="Y7" s="6" t="n"/>
      <c r="Z7" s="6" t="n"/>
    </row>
    <row r="8">
      <c r="A8" s="6" t="inlineStr">
        <is>
          <t>DS-0004</t>
        </is>
      </c>
      <c r="B8" s="46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46" t="n"/>
      <c r="N8" s="46" t="n"/>
      <c r="O8" s="46" t="n"/>
      <c r="P8" s="46" t="n"/>
      <c r="Q8" s="46" t="n"/>
      <c r="R8" s="46" t="n"/>
      <c r="S8" s="46" t="n"/>
      <c r="T8" s="46" t="n"/>
      <c r="U8" s="46" t="n"/>
      <c r="V8" s="16">
        <f>IF(C8="","",IF(U8="","Missing evidence",IF(COUNTIFS('06_EVIDENCE_REGISTER'!$A:$A,U8,'06_EVIDENCE_REGISTER'!$B:$B,A8,'06_EVIDENCE_REGISTER'!$K:$K,"Current")-COUNTIFS('06_EVIDENCE_REGISTER'!$A:$A,U8,'06_EVIDENCE_REGISTER'!$B:$B,A8,'06_EVIDENCE_REGISTER'!$K:$K,"Current",'06_EVIDENCE_REGISTER'!$I:$I,"&lt;"&amp;TODAY(),'06_EVIDENCE_REGISTER'!$I:$I,"&lt;&gt;")&gt;0,"Current evidence","Missing / stale / mismatched")))</f>
        <v/>
      </c>
      <c r="W8" s="6" t="n"/>
      <c r="X8" s="6" t="n"/>
      <c r="Y8" s="6" t="n"/>
      <c r="Z8" s="6" t="n"/>
    </row>
    <row r="9">
      <c r="A9" s="6" t="inlineStr">
        <is>
          <t>DS-0005</t>
        </is>
      </c>
      <c r="B9" s="46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46" t="n"/>
      <c r="N9" s="46" t="n"/>
      <c r="O9" s="46" t="n"/>
      <c r="P9" s="46" t="n"/>
      <c r="Q9" s="46" t="n"/>
      <c r="R9" s="46" t="n"/>
      <c r="S9" s="46" t="n"/>
      <c r="T9" s="46" t="n"/>
      <c r="U9" s="46" t="n"/>
      <c r="V9" s="16">
        <f>IF(C9="","",IF(U9="","Missing evidence",IF(COUNTIFS('06_EVIDENCE_REGISTER'!$A:$A,U9,'06_EVIDENCE_REGISTER'!$B:$B,A9,'06_EVIDENCE_REGISTER'!$K:$K,"Current")-COUNTIFS('06_EVIDENCE_REGISTER'!$A:$A,U9,'06_EVIDENCE_REGISTER'!$B:$B,A9,'06_EVIDENCE_REGISTER'!$K:$K,"Current",'06_EVIDENCE_REGISTER'!$I:$I,"&lt;"&amp;TODAY(),'06_EVIDENCE_REGISTER'!$I:$I,"&lt;&gt;")&gt;0,"Current evidence","Missing / stale / mismatched")))</f>
        <v/>
      </c>
      <c r="W9" s="6" t="n"/>
      <c r="X9" s="6" t="n"/>
      <c r="Y9" s="6" t="n"/>
      <c r="Z9" s="6" t="n"/>
    </row>
    <row r="10">
      <c r="A10" s="6" t="inlineStr">
        <is>
          <t>DS-0006</t>
        </is>
      </c>
      <c r="B10" s="46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46" t="n"/>
      <c r="N10" s="46" t="n"/>
      <c r="O10" s="46" t="n"/>
      <c r="P10" s="46" t="n"/>
      <c r="Q10" s="46" t="n"/>
      <c r="R10" s="46" t="n"/>
      <c r="S10" s="46" t="n"/>
      <c r="T10" s="46" t="n"/>
      <c r="U10" s="46" t="n"/>
      <c r="V10" s="16">
        <f>IF(C10="","",IF(U10="","Missing evidence",IF(COUNTIFS('06_EVIDENCE_REGISTER'!$A:$A,U10,'06_EVIDENCE_REGISTER'!$B:$B,A10,'06_EVIDENCE_REGISTER'!$K:$K,"Current")-COUNTIFS('06_EVIDENCE_REGISTER'!$A:$A,U10,'06_EVIDENCE_REGISTER'!$B:$B,A10,'06_EVIDENCE_REGISTER'!$K:$K,"Current",'06_EVIDENCE_REGISTER'!$I:$I,"&lt;"&amp;TODAY(),'06_EVIDENCE_REGISTER'!$I:$I,"&lt;&gt;")&gt;0,"Current evidence","Missing / stale / mismatched")))</f>
        <v/>
      </c>
      <c r="W10" s="6" t="n"/>
      <c r="X10" s="6" t="n"/>
      <c r="Y10" s="6" t="n"/>
      <c r="Z10" s="6" t="n"/>
    </row>
    <row r="11">
      <c r="A11" s="6" t="inlineStr">
        <is>
          <t>DS-0007</t>
        </is>
      </c>
      <c r="B11" s="46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46" t="n"/>
      <c r="N11" s="46" t="n"/>
      <c r="O11" s="46" t="n"/>
      <c r="P11" s="46" t="n"/>
      <c r="Q11" s="46" t="n"/>
      <c r="R11" s="46" t="n"/>
      <c r="S11" s="46" t="n"/>
      <c r="T11" s="46" t="n"/>
      <c r="U11" s="46" t="n"/>
      <c r="V11" s="16">
        <f>IF(C11="","",IF(U11="","Missing evidence",IF(COUNTIFS('06_EVIDENCE_REGISTER'!$A:$A,U11,'06_EVIDENCE_REGISTER'!$B:$B,A11,'06_EVIDENCE_REGISTER'!$K:$K,"Current")-COUNTIFS('06_EVIDENCE_REGISTER'!$A:$A,U11,'06_EVIDENCE_REGISTER'!$B:$B,A11,'06_EVIDENCE_REGISTER'!$K:$K,"Current",'06_EVIDENCE_REGISTER'!$I:$I,"&lt;"&amp;TODAY(),'06_EVIDENCE_REGISTER'!$I:$I,"&lt;&gt;")&gt;0,"Current evidence","Missing / stale / mismatched")))</f>
        <v/>
      </c>
      <c r="W11" s="6" t="n"/>
      <c r="X11" s="6" t="n"/>
      <c r="Y11" s="6" t="n"/>
      <c r="Z11" s="6" t="n"/>
    </row>
    <row r="12">
      <c r="A12" s="6" t="inlineStr">
        <is>
          <t>DS-0008</t>
        </is>
      </c>
      <c r="B12" s="46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46" t="n"/>
      <c r="N12" s="46" t="n"/>
      <c r="O12" s="46" t="n"/>
      <c r="P12" s="46" t="n"/>
      <c r="Q12" s="46" t="n"/>
      <c r="R12" s="46" t="n"/>
      <c r="S12" s="46" t="n"/>
      <c r="T12" s="46" t="n"/>
      <c r="U12" s="46" t="n"/>
      <c r="V12" s="16">
        <f>IF(C12="","",IF(U12="","Missing evidence",IF(COUNTIFS('06_EVIDENCE_REGISTER'!$A:$A,U12,'06_EVIDENCE_REGISTER'!$B:$B,A12,'06_EVIDENCE_REGISTER'!$K:$K,"Current")-COUNTIFS('06_EVIDENCE_REGISTER'!$A:$A,U12,'06_EVIDENCE_REGISTER'!$B:$B,A12,'06_EVIDENCE_REGISTER'!$K:$K,"Current",'06_EVIDENCE_REGISTER'!$I:$I,"&lt;"&amp;TODAY(),'06_EVIDENCE_REGISTER'!$I:$I,"&lt;&gt;")&gt;0,"Current evidence","Missing / stale / mismatched")))</f>
        <v/>
      </c>
      <c r="W12" s="6" t="n"/>
      <c r="X12" s="6" t="n"/>
      <c r="Y12" s="6" t="n"/>
      <c r="Z12" s="6" t="n"/>
    </row>
    <row r="13">
      <c r="A13" s="6" t="inlineStr">
        <is>
          <t>DS-0009</t>
        </is>
      </c>
      <c r="B13" s="46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46" t="n"/>
      <c r="N13" s="46" t="n"/>
      <c r="O13" s="46" t="n"/>
      <c r="P13" s="46" t="n"/>
      <c r="Q13" s="46" t="n"/>
      <c r="R13" s="46" t="n"/>
      <c r="S13" s="46" t="n"/>
      <c r="T13" s="46" t="n"/>
      <c r="U13" s="46" t="n"/>
      <c r="V13" s="16">
        <f>IF(C13="","",IF(U13="","Missing evidence",IF(COUNTIFS('06_EVIDENCE_REGISTER'!$A:$A,U13,'06_EVIDENCE_REGISTER'!$B:$B,A13,'06_EVIDENCE_REGISTER'!$K:$K,"Current")-COUNTIFS('06_EVIDENCE_REGISTER'!$A:$A,U13,'06_EVIDENCE_REGISTER'!$B:$B,A13,'06_EVIDENCE_REGISTER'!$K:$K,"Current",'06_EVIDENCE_REGISTER'!$I:$I,"&lt;"&amp;TODAY(),'06_EVIDENCE_REGISTER'!$I:$I,"&lt;&gt;")&gt;0,"Current evidence","Missing / stale / mismatched")))</f>
        <v/>
      </c>
      <c r="W13" s="6" t="n"/>
      <c r="X13" s="6" t="n"/>
      <c r="Y13" s="6" t="n"/>
      <c r="Z13" s="6" t="n"/>
    </row>
    <row r="14">
      <c r="A14" s="6" t="inlineStr">
        <is>
          <t>DS-0010</t>
        </is>
      </c>
      <c r="B14" s="46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46" t="n"/>
      <c r="N14" s="46" t="n"/>
      <c r="O14" s="46" t="n"/>
      <c r="P14" s="46" t="n"/>
      <c r="Q14" s="46" t="n"/>
      <c r="R14" s="46" t="n"/>
      <c r="S14" s="46" t="n"/>
      <c r="T14" s="46" t="n"/>
      <c r="U14" s="46" t="n"/>
      <c r="V14" s="16">
        <f>IF(C14="","",IF(U14="","Missing evidence",IF(COUNTIFS('06_EVIDENCE_REGISTER'!$A:$A,U14,'06_EVIDENCE_REGISTER'!$B:$B,A14,'06_EVIDENCE_REGISTER'!$K:$K,"Current")-COUNTIFS('06_EVIDENCE_REGISTER'!$A:$A,U14,'06_EVIDENCE_REGISTER'!$B:$B,A14,'06_EVIDENCE_REGISTER'!$K:$K,"Current",'06_EVIDENCE_REGISTER'!$I:$I,"&lt;"&amp;TODAY(),'06_EVIDENCE_REGISTER'!$I:$I,"&lt;&gt;")&gt;0,"Current evidence","Missing / stale / mismatched")))</f>
        <v/>
      </c>
      <c r="W14" s="6" t="n"/>
      <c r="X14" s="6" t="n"/>
      <c r="Y14" s="6" t="n"/>
      <c r="Z14" s="6" t="n"/>
    </row>
    <row r="15">
      <c r="A15" s="6" t="inlineStr">
        <is>
          <t>DS-0011</t>
        </is>
      </c>
      <c r="B15" s="4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46" t="n"/>
      <c r="T15" s="46" t="n"/>
      <c r="U15" s="46" t="n"/>
      <c r="V15" s="16">
        <f>IF(C15="","",IF(U15="","Missing evidence",IF(COUNTIFS('06_EVIDENCE_REGISTER'!$A:$A,U15,'06_EVIDENCE_REGISTER'!$B:$B,A15,'06_EVIDENCE_REGISTER'!$K:$K,"Current")-COUNTIFS('06_EVIDENCE_REGISTER'!$A:$A,U15,'06_EVIDENCE_REGISTER'!$B:$B,A15,'06_EVIDENCE_REGISTER'!$K:$K,"Current",'06_EVIDENCE_REGISTER'!$I:$I,"&lt;"&amp;TODAY(),'06_EVIDENCE_REGISTER'!$I:$I,"&lt;&gt;")&gt;0,"Current evidence","Missing / stale / mismatched")))</f>
        <v/>
      </c>
      <c r="W15" s="6" t="n"/>
      <c r="X15" s="6" t="n"/>
      <c r="Y15" s="6" t="n"/>
      <c r="Z15" s="6" t="n"/>
    </row>
    <row r="16">
      <c r="A16" s="6" t="inlineStr">
        <is>
          <t>DS-0012</t>
        </is>
      </c>
      <c r="B16" s="4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46" t="n"/>
      <c r="O16" s="46" t="n"/>
      <c r="P16" s="46" t="n"/>
      <c r="Q16" s="46" t="n"/>
      <c r="R16" s="46" t="n"/>
      <c r="S16" s="46" t="n"/>
      <c r="T16" s="46" t="n"/>
      <c r="U16" s="46" t="n"/>
      <c r="V16" s="16">
        <f>IF(C16="","",IF(U16="","Missing evidence",IF(COUNTIFS('06_EVIDENCE_REGISTER'!$A:$A,U16,'06_EVIDENCE_REGISTER'!$B:$B,A16,'06_EVIDENCE_REGISTER'!$K:$K,"Current")-COUNTIFS('06_EVIDENCE_REGISTER'!$A:$A,U16,'06_EVIDENCE_REGISTER'!$B:$B,A16,'06_EVIDENCE_REGISTER'!$K:$K,"Current",'06_EVIDENCE_REGISTER'!$I:$I,"&lt;"&amp;TODAY(),'06_EVIDENCE_REGISTER'!$I:$I,"&lt;&gt;")&gt;0,"Current evidence","Missing / stale / mismatched")))</f>
        <v/>
      </c>
      <c r="W16" s="6" t="n"/>
      <c r="X16" s="6" t="n"/>
      <c r="Y16" s="6" t="n"/>
      <c r="Z16" s="6" t="n"/>
    </row>
    <row r="17">
      <c r="A17" s="6" t="inlineStr">
        <is>
          <t>DS-0013</t>
        </is>
      </c>
      <c r="B17" s="4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46" t="n"/>
      <c r="O17" s="46" t="n"/>
      <c r="P17" s="46" t="n"/>
      <c r="Q17" s="46" t="n"/>
      <c r="R17" s="46" t="n"/>
      <c r="S17" s="46" t="n"/>
      <c r="T17" s="46" t="n"/>
      <c r="U17" s="46" t="n"/>
      <c r="V17" s="16">
        <f>IF(C17="","",IF(U17="","Missing evidence",IF(COUNTIFS('06_EVIDENCE_REGISTER'!$A:$A,U17,'06_EVIDENCE_REGISTER'!$B:$B,A17,'06_EVIDENCE_REGISTER'!$K:$K,"Current")-COUNTIFS('06_EVIDENCE_REGISTER'!$A:$A,U17,'06_EVIDENCE_REGISTER'!$B:$B,A17,'06_EVIDENCE_REGISTER'!$K:$K,"Current",'06_EVIDENCE_REGISTER'!$I:$I,"&lt;"&amp;TODAY(),'06_EVIDENCE_REGISTER'!$I:$I,"&lt;&gt;")&gt;0,"Current evidence","Missing / stale / mismatched")))</f>
        <v/>
      </c>
      <c r="W17" s="6" t="n"/>
      <c r="X17" s="6" t="n"/>
      <c r="Y17" s="6" t="n"/>
      <c r="Z17" s="6" t="n"/>
    </row>
    <row r="18">
      <c r="A18" s="6" t="inlineStr">
        <is>
          <t>DS-0014</t>
        </is>
      </c>
      <c r="B18" s="4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46" t="n"/>
      <c r="Q18" s="46" t="n"/>
      <c r="R18" s="46" t="n"/>
      <c r="S18" s="46" t="n"/>
      <c r="T18" s="46" t="n"/>
      <c r="U18" s="46" t="n"/>
      <c r="V18" s="16">
        <f>IF(C18="","",IF(U18="","Missing evidence",IF(COUNTIFS('06_EVIDENCE_REGISTER'!$A:$A,U18,'06_EVIDENCE_REGISTER'!$B:$B,A18,'06_EVIDENCE_REGISTER'!$K:$K,"Current")-COUNTIFS('06_EVIDENCE_REGISTER'!$A:$A,U18,'06_EVIDENCE_REGISTER'!$B:$B,A18,'06_EVIDENCE_REGISTER'!$K:$K,"Current",'06_EVIDENCE_REGISTER'!$I:$I,"&lt;"&amp;TODAY(),'06_EVIDENCE_REGISTER'!$I:$I,"&lt;&gt;")&gt;0,"Current evidence","Missing / stale / mismatched")))</f>
        <v/>
      </c>
      <c r="W18" s="6" t="n"/>
      <c r="X18" s="6" t="n"/>
      <c r="Y18" s="6" t="n"/>
      <c r="Z18" s="6" t="n"/>
    </row>
    <row r="19">
      <c r="A19" s="6" t="inlineStr">
        <is>
          <t>DS-0015</t>
        </is>
      </c>
      <c r="B19" s="4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46" t="n"/>
      <c r="O19" s="46" t="n"/>
      <c r="P19" s="46" t="n"/>
      <c r="Q19" s="46" t="n"/>
      <c r="R19" s="46" t="n"/>
      <c r="S19" s="46" t="n"/>
      <c r="T19" s="46" t="n"/>
      <c r="U19" s="46" t="n"/>
      <c r="V19" s="16">
        <f>IF(C19="","",IF(U19="","Missing evidence",IF(COUNTIFS('06_EVIDENCE_REGISTER'!$A:$A,U19,'06_EVIDENCE_REGISTER'!$B:$B,A19,'06_EVIDENCE_REGISTER'!$K:$K,"Current")-COUNTIFS('06_EVIDENCE_REGISTER'!$A:$A,U19,'06_EVIDENCE_REGISTER'!$B:$B,A19,'06_EVIDENCE_REGISTER'!$K:$K,"Current",'06_EVIDENCE_REGISTER'!$I:$I,"&lt;"&amp;TODAY(),'06_EVIDENCE_REGISTER'!$I:$I,"&lt;&gt;")&gt;0,"Current evidence","Missing / stale / mismatched")))</f>
        <v/>
      </c>
      <c r="W19" s="6" t="n"/>
      <c r="X19" s="6" t="n"/>
      <c r="Y19" s="6" t="n"/>
      <c r="Z19" s="6" t="n"/>
    </row>
    <row r="20">
      <c r="A20" s="6" t="inlineStr">
        <is>
          <t>DS-0016</t>
        </is>
      </c>
      <c r="B20" s="4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46" t="n"/>
      <c r="O20" s="46" t="n"/>
      <c r="P20" s="46" t="n"/>
      <c r="Q20" s="46" t="n"/>
      <c r="R20" s="46" t="n"/>
      <c r="S20" s="46" t="n"/>
      <c r="T20" s="46" t="n"/>
      <c r="U20" s="46" t="n"/>
      <c r="V20" s="16">
        <f>IF(C20="","",IF(U20="","Missing evidence",IF(COUNTIFS('06_EVIDENCE_REGISTER'!$A:$A,U20,'06_EVIDENCE_REGISTER'!$B:$B,A20,'06_EVIDENCE_REGISTER'!$K:$K,"Current")-COUNTIFS('06_EVIDENCE_REGISTER'!$A:$A,U20,'06_EVIDENCE_REGISTER'!$B:$B,A20,'06_EVIDENCE_REGISTER'!$K:$K,"Current",'06_EVIDENCE_REGISTER'!$I:$I,"&lt;"&amp;TODAY(),'06_EVIDENCE_REGISTER'!$I:$I,"&lt;&gt;")&gt;0,"Current evidence","Missing / stale / mismatched")))</f>
        <v/>
      </c>
      <c r="W20" s="6" t="n"/>
      <c r="X20" s="6" t="n"/>
      <c r="Y20" s="6" t="n"/>
      <c r="Z20" s="6" t="n"/>
    </row>
    <row r="21">
      <c r="A21" s="6" t="inlineStr">
        <is>
          <t>DS-0017</t>
        </is>
      </c>
      <c r="B21" s="4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46" t="n"/>
      <c r="Q21" s="46" t="n"/>
      <c r="R21" s="46" t="n"/>
      <c r="S21" s="46" t="n"/>
      <c r="T21" s="46" t="n"/>
      <c r="U21" s="46" t="n"/>
      <c r="V21" s="16">
        <f>IF(C21="","",IF(U21="","Missing evidence",IF(COUNTIFS('06_EVIDENCE_REGISTER'!$A:$A,U21,'06_EVIDENCE_REGISTER'!$B:$B,A21,'06_EVIDENCE_REGISTER'!$K:$K,"Current")-COUNTIFS('06_EVIDENCE_REGISTER'!$A:$A,U21,'06_EVIDENCE_REGISTER'!$B:$B,A21,'06_EVIDENCE_REGISTER'!$K:$K,"Current",'06_EVIDENCE_REGISTER'!$I:$I,"&lt;"&amp;TODAY(),'06_EVIDENCE_REGISTER'!$I:$I,"&lt;&gt;")&gt;0,"Current evidence","Missing / stale / mismatched")))</f>
        <v/>
      </c>
      <c r="W21" s="6" t="n"/>
      <c r="X21" s="6" t="n"/>
      <c r="Y21" s="6" t="n"/>
      <c r="Z21" s="6" t="n"/>
    </row>
    <row r="22">
      <c r="A22" s="6" t="inlineStr">
        <is>
          <t>DS-0018</t>
        </is>
      </c>
      <c r="B22" s="4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46" t="n"/>
      <c r="O22" s="46" t="n"/>
      <c r="P22" s="46" t="n"/>
      <c r="Q22" s="46" t="n"/>
      <c r="R22" s="46" t="n"/>
      <c r="S22" s="46" t="n"/>
      <c r="T22" s="46" t="n"/>
      <c r="U22" s="46" t="n"/>
      <c r="V22" s="16">
        <f>IF(C22="","",IF(U22="","Missing evidence",IF(COUNTIFS('06_EVIDENCE_REGISTER'!$A:$A,U22,'06_EVIDENCE_REGISTER'!$B:$B,A22,'06_EVIDENCE_REGISTER'!$K:$K,"Current")-COUNTIFS('06_EVIDENCE_REGISTER'!$A:$A,U22,'06_EVIDENCE_REGISTER'!$B:$B,A22,'06_EVIDENCE_REGISTER'!$K:$K,"Current",'06_EVIDENCE_REGISTER'!$I:$I,"&lt;"&amp;TODAY(),'06_EVIDENCE_REGISTER'!$I:$I,"&lt;&gt;")&gt;0,"Current evidence","Missing / stale / mismatched")))</f>
        <v/>
      </c>
      <c r="W22" s="6" t="n"/>
      <c r="X22" s="6" t="n"/>
      <c r="Y22" s="6" t="n"/>
      <c r="Z22" s="6" t="n"/>
    </row>
    <row r="23">
      <c r="A23" s="6" t="inlineStr">
        <is>
          <t>DS-0019</t>
        </is>
      </c>
      <c r="B23" s="4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46" t="n"/>
      <c r="O23" s="46" t="n"/>
      <c r="P23" s="46" t="n"/>
      <c r="Q23" s="46" t="n"/>
      <c r="R23" s="46" t="n"/>
      <c r="S23" s="46" t="n"/>
      <c r="T23" s="46" t="n"/>
      <c r="U23" s="46" t="n"/>
      <c r="V23" s="16">
        <f>IF(C23="","",IF(U23="","Missing evidence",IF(COUNTIFS('06_EVIDENCE_REGISTER'!$A:$A,U23,'06_EVIDENCE_REGISTER'!$B:$B,A23,'06_EVIDENCE_REGISTER'!$K:$K,"Current")-COUNTIFS('06_EVIDENCE_REGISTER'!$A:$A,U23,'06_EVIDENCE_REGISTER'!$B:$B,A23,'06_EVIDENCE_REGISTER'!$K:$K,"Current",'06_EVIDENCE_REGISTER'!$I:$I,"&lt;"&amp;TODAY(),'06_EVIDENCE_REGISTER'!$I:$I,"&lt;&gt;")&gt;0,"Current evidence","Missing / stale / mismatched")))</f>
        <v/>
      </c>
      <c r="W23" s="6" t="n"/>
      <c r="X23" s="6" t="n"/>
      <c r="Y23" s="6" t="n"/>
      <c r="Z23" s="6" t="n"/>
    </row>
    <row r="24">
      <c r="A24" s="6" t="inlineStr">
        <is>
          <t>DS-0020</t>
        </is>
      </c>
      <c r="B24" s="4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46" t="n"/>
      <c r="O24" s="46" t="n"/>
      <c r="P24" s="46" t="n"/>
      <c r="Q24" s="46" t="n"/>
      <c r="R24" s="46" t="n"/>
      <c r="S24" s="46" t="n"/>
      <c r="T24" s="46" t="n"/>
      <c r="U24" s="46" t="n"/>
      <c r="V24" s="16">
        <f>IF(C24="","",IF(U24="","Missing evidence",IF(COUNTIFS('06_EVIDENCE_REGISTER'!$A:$A,U24,'06_EVIDENCE_REGISTER'!$B:$B,A24,'06_EVIDENCE_REGISTER'!$K:$K,"Current")-COUNTIFS('06_EVIDENCE_REGISTER'!$A:$A,U24,'06_EVIDENCE_REGISTER'!$B:$B,A24,'06_EVIDENCE_REGISTER'!$K:$K,"Current",'06_EVIDENCE_REGISTER'!$I:$I,"&lt;"&amp;TODAY(),'06_EVIDENCE_REGISTER'!$I:$I,"&lt;&gt;")&gt;0,"Current evidence","Missing / stale / mismatched")))</f>
        <v/>
      </c>
      <c r="W24" s="6" t="n"/>
      <c r="X24" s="6" t="n"/>
      <c r="Y24" s="6" t="n"/>
      <c r="Z24" s="6" t="n"/>
    </row>
    <row r="25">
      <c r="A25" s="6" t="inlineStr">
        <is>
          <t>DS-0021</t>
        </is>
      </c>
      <c r="B25" s="46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46" t="n"/>
      <c r="P25" s="46" t="n"/>
      <c r="Q25" s="46" t="n"/>
      <c r="R25" s="46" t="n"/>
      <c r="S25" s="46" t="n"/>
      <c r="T25" s="46" t="n"/>
      <c r="U25" s="46" t="n"/>
      <c r="V25" s="16">
        <f>IF(C25="","",IF(U25="","Missing evidence",IF(COUNTIFS('06_EVIDENCE_REGISTER'!$A:$A,U25,'06_EVIDENCE_REGISTER'!$B:$B,A25,'06_EVIDENCE_REGISTER'!$K:$K,"Current")-COUNTIFS('06_EVIDENCE_REGISTER'!$A:$A,U25,'06_EVIDENCE_REGISTER'!$B:$B,A25,'06_EVIDENCE_REGISTER'!$K:$K,"Current",'06_EVIDENCE_REGISTER'!$I:$I,"&lt;"&amp;TODAY(),'06_EVIDENCE_REGISTER'!$I:$I,"&lt;&gt;")&gt;0,"Current evidence","Missing / stale / mismatched")))</f>
        <v/>
      </c>
      <c r="W25" s="6" t="n"/>
      <c r="X25" s="6" t="n"/>
      <c r="Y25" s="6" t="n"/>
      <c r="Z25" s="6" t="n"/>
    </row>
    <row r="26">
      <c r="A26" s="6" t="inlineStr">
        <is>
          <t>DS-0022</t>
        </is>
      </c>
      <c r="B26" s="46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  <c r="O26" s="46" t="n"/>
      <c r="P26" s="46" t="n"/>
      <c r="Q26" s="46" t="n"/>
      <c r="R26" s="46" t="n"/>
      <c r="S26" s="46" t="n"/>
      <c r="T26" s="46" t="n"/>
      <c r="U26" s="46" t="n"/>
      <c r="V26" s="16">
        <f>IF(C26="","",IF(U26="","Missing evidence",IF(COUNTIFS('06_EVIDENCE_REGISTER'!$A:$A,U26,'06_EVIDENCE_REGISTER'!$B:$B,A26,'06_EVIDENCE_REGISTER'!$K:$K,"Current")-COUNTIFS('06_EVIDENCE_REGISTER'!$A:$A,U26,'06_EVIDENCE_REGISTER'!$B:$B,A26,'06_EVIDENCE_REGISTER'!$K:$K,"Current",'06_EVIDENCE_REGISTER'!$I:$I,"&lt;"&amp;TODAY(),'06_EVIDENCE_REGISTER'!$I:$I,"&lt;&gt;")&gt;0,"Current evidence","Missing / stale / mismatched")))</f>
        <v/>
      </c>
      <c r="W26" s="6" t="n"/>
      <c r="X26" s="6" t="n"/>
      <c r="Y26" s="6" t="n"/>
      <c r="Z26" s="6" t="n"/>
    </row>
    <row r="27">
      <c r="A27" s="6" t="inlineStr">
        <is>
          <t>DS-0023</t>
        </is>
      </c>
      <c r="B27" s="46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46" t="n"/>
      <c r="O27" s="46" t="n"/>
      <c r="P27" s="46" t="n"/>
      <c r="Q27" s="46" t="n"/>
      <c r="R27" s="46" t="n"/>
      <c r="S27" s="46" t="n"/>
      <c r="T27" s="46" t="n"/>
      <c r="U27" s="46" t="n"/>
      <c r="V27" s="16">
        <f>IF(C27="","",IF(U27="","Missing evidence",IF(COUNTIFS('06_EVIDENCE_REGISTER'!$A:$A,U27,'06_EVIDENCE_REGISTER'!$B:$B,A27,'06_EVIDENCE_REGISTER'!$K:$K,"Current")-COUNTIFS('06_EVIDENCE_REGISTER'!$A:$A,U27,'06_EVIDENCE_REGISTER'!$B:$B,A27,'06_EVIDENCE_REGISTER'!$K:$K,"Current",'06_EVIDENCE_REGISTER'!$I:$I,"&lt;"&amp;TODAY(),'06_EVIDENCE_REGISTER'!$I:$I,"&lt;&gt;")&gt;0,"Current evidence","Missing / stale / mismatched")))</f>
        <v/>
      </c>
      <c r="W27" s="6" t="n"/>
      <c r="X27" s="6" t="n"/>
      <c r="Y27" s="6" t="n"/>
      <c r="Z27" s="6" t="n"/>
    </row>
    <row r="28">
      <c r="A28" s="6" t="inlineStr">
        <is>
          <t>DS-0024</t>
        </is>
      </c>
      <c r="B28" s="46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46" t="n"/>
      <c r="O28" s="46" t="n"/>
      <c r="P28" s="46" t="n"/>
      <c r="Q28" s="46" t="n"/>
      <c r="R28" s="46" t="n"/>
      <c r="S28" s="46" t="n"/>
      <c r="T28" s="46" t="n"/>
      <c r="U28" s="46" t="n"/>
      <c r="V28" s="16">
        <f>IF(C28="","",IF(U28="","Missing evidence",IF(COUNTIFS('06_EVIDENCE_REGISTER'!$A:$A,U28,'06_EVIDENCE_REGISTER'!$B:$B,A28,'06_EVIDENCE_REGISTER'!$K:$K,"Current")-COUNTIFS('06_EVIDENCE_REGISTER'!$A:$A,U28,'06_EVIDENCE_REGISTER'!$B:$B,A28,'06_EVIDENCE_REGISTER'!$K:$K,"Current",'06_EVIDENCE_REGISTER'!$I:$I,"&lt;"&amp;TODAY(),'06_EVIDENCE_REGISTER'!$I:$I,"&lt;&gt;")&gt;0,"Current evidence","Missing / stale / mismatched")))</f>
        <v/>
      </c>
      <c r="W28" s="6" t="n"/>
      <c r="X28" s="6" t="n"/>
      <c r="Y28" s="6" t="n"/>
      <c r="Z28" s="6" t="n"/>
    </row>
    <row r="29">
      <c r="A29" s="6" t="inlineStr">
        <is>
          <t>DS-0025</t>
        </is>
      </c>
      <c r="B29" s="46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46" t="n"/>
      <c r="O29" s="46" t="n"/>
      <c r="P29" s="46" t="n"/>
      <c r="Q29" s="46" t="n"/>
      <c r="R29" s="46" t="n"/>
      <c r="S29" s="46" t="n"/>
      <c r="T29" s="46" t="n"/>
      <c r="U29" s="46" t="n"/>
      <c r="V29" s="16">
        <f>IF(C29="","",IF(U29="","Missing evidence",IF(COUNTIFS('06_EVIDENCE_REGISTER'!$A:$A,U29,'06_EVIDENCE_REGISTER'!$B:$B,A29,'06_EVIDENCE_REGISTER'!$K:$K,"Current")-COUNTIFS('06_EVIDENCE_REGISTER'!$A:$A,U29,'06_EVIDENCE_REGISTER'!$B:$B,A29,'06_EVIDENCE_REGISTER'!$K:$K,"Current",'06_EVIDENCE_REGISTER'!$I:$I,"&lt;"&amp;TODAY(),'06_EVIDENCE_REGISTER'!$I:$I,"&lt;&gt;")&gt;0,"Current evidence","Missing / stale / mismatched")))</f>
        <v/>
      </c>
      <c r="W29" s="6" t="n"/>
      <c r="X29" s="6" t="n"/>
      <c r="Y29" s="6" t="n"/>
      <c r="Z29" s="6" t="n"/>
    </row>
    <row r="30">
      <c r="A30" s="6" t="inlineStr">
        <is>
          <t>DS-0026</t>
        </is>
      </c>
      <c r="B30" s="46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46" t="n"/>
      <c r="O30" s="46" t="n"/>
      <c r="P30" s="46" t="n"/>
      <c r="Q30" s="46" t="n"/>
      <c r="R30" s="46" t="n"/>
      <c r="S30" s="46" t="n"/>
      <c r="T30" s="46" t="n"/>
      <c r="U30" s="46" t="n"/>
      <c r="V30" s="16">
        <f>IF(C30="","",IF(U30="","Missing evidence",IF(COUNTIFS('06_EVIDENCE_REGISTER'!$A:$A,U30,'06_EVIDENCE_REGISTER'!$B:$B,A30,'06_EVIDENCE_REGISTER'!$K:$K,"Current")-COUNTIFS('06_EVIDENCE_REGISTER'!$A:$A,U30,'06_EVIDENCE_REGISTER'!$B:$B,A30,'06_EVIDENCE_REGISTER'!$K:$K,"Current",'06_EVIDENCE_REGISTER'!$I:$I,"&lt;"&amp;TODAY(),'06_EVIDENCE_REGISTER'!$I:$I,"&lt;&gt;")&gt;0,"Current evidence","Missing / stale / mismatched")))</f>
        <v/>
      </c>
      <c r="W30" s="6" t="n"/>
      <c r="X30" s="6" t="n"/>
      <c r="Y30" s="6" t="n"/>
      <c r="Z30" s="6" t="n"/>
    </row>
    <row r="31">
      <c r="A31" s="6" t="inlineStr">
        <is>
          <t>DS-0027</t>
        </is>
      </c>
      <c r="B31" s="46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46" t="n"/>
      <c r="O31" s="46" t="n"/>
      <c r="P31" s="46" t="n"/>
      <c r="Q31" s="46" t="n"/>
      <c r="R31" s="46" t="n"/>
      <c r="S31" s="46" t="n"/>
      <c r="T31" s="46" t="n"/>
      <c r="U31" s="46" t="n"/>
      <c r="V31" s="16">
        <f>IF(C31="","",IF(U31="","Missing evidence",IF(COUNTIFS('06_EVIDENCE_REGISTER'!$A:$A,U31,'06_EVIDENCE_REGISTER'!$B:$B,A31,'06_EVIDENCE_REGISTER'!$K:$K,"Current")-COUNTIFS('06_EVIDENCE_REGISTER'!$A:$A,U31,'06_EVIDENCE_REGISTER'!$B:$B,A31,'06_EVIDENCE_REGISTER'!$K:$K,"Current",'06_EVIDENCE_REGISTER'!$I:$I,"&lt;"&amp;TODAY(),'06_EVIDENCE_REGISTER'!$I:$I,"&lt;&gt;")&gt;0,"Current evidence","Missing / stale / mismatched")))</f>
        <v/>
      </c>
      <c r="W31" s="6" t="n"/>
      <c r="X31" s="6" t="n"/>
      <c r="Y31" s="6" t="n"/>
      <c r="Z31" s="6" t="n"/>
    </row>
    <row r="32">
      <c r="A32" s="6" t="inlineStr">
        <is>
          <t>DS-0028</t>
        </is>
      </c>
      <c r="B32" s="4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46" t="n"/>
      <c r="P32" s="46" t="n"/>
      <c r="Q32" s="46" t="n"/>
      <c r="R32" s="46" t="n"/>
      <c r="S32" s="46" t="n"/>
      <c r="T32" s="46" t="n"/>
      <c r="U32" s="46" t="n"/>
      <c r="V32" s="16">
        <f>IF(C32="","",IF(U32="","Missing evidence",IF(COUNTIFS('06_EVIDENCE_REGISTER'!$A:$A,U32,'06_EVIDENCE_REGISTER'!$B:$B,A32,'06_EVIDENCE_REGISTER'!$K:$K,"Current")-COUNTIFS('06_EVIDENCE_REGISTER'!$A:$A,U32,'06_EVIDENCE_REGISTER'!$B:$B,A32,'06_EVIDENCE_REGISTER'!$K:$K,"Current",'06_EVIDENCE_REGISTER'!$I:$I,"&lt;"&amp;TODAY(),'06_EVIDENCE_REGISTER'!$I:$I,"&lt;&gt;")&gt;0,"Current evidence","Missing / stale / mismatched")))</f>
        <v/>
      </c>
      <c r="W32" s="6" t="n"/>
      <c r="X32" s="6" t="n"/>
      <c r="Y32" s="6" t="n"/>
      <c r="Z32" s="6" t="n"/>
    </row>
    <row r="33">
      <c r="A33" s="6" t="inlineStr">
        <is>
          <t>DS-0029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16">
        <f>IF(C33="","",IF(U33="","Missing evidence",IF(COUNTIFS('06_EVIDENCE_REGISTER'!$A:$A,U33,'06_EVIDENCE_REGISTER'!$B:$B,A33,'06_EVIDENCE_REGISTER'!$K:$K,"Current")-COUNTIFS('06_EVIDENCE_REGISTER'!$A:$A,U33,'06_EVIDENCE_REGISTER'!$B:$B,A33,'06_EVIDENCE_REGISTER'!$K:$K,"Current",'06_EVIDENCE_REGISTER'!$I:$I,"&lt;"&amp;TODAY(),'06_EVIDENCE_REGISTER'!$I:$I,"&lt;&gt;")&gt;0,"Current evidence","Missing / stale / mismatched")))</f>
        <v/>
      </c>
      <c r="W33" s="6" t="n"/>
      <c r="X33" s="6" t="n"/>
      <c r="Y33" s="6" t="n"/>
      <c r="Z33" s="6" t="n"/>
    </row>
    <row r="34">
      <c r="A34" s="6" t="inlineStr">
        <is>
          <t>DS-0030</t>
        </is>
      </c>
      <c r="B34" s="46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46" t="n"/>
      <c r="N34" s="46" t="n"/>
      <c r="O34" s="46" t="n"/>
      <c r="P34" s="46" t="n"/>
      <c r="Q34" s="46" t="n"/>
      <c r="R34" s="46" t="n"/>
      <c r="S34" s="46" t="n"/>
      <c r="T34" s="46" t="n"/>
      <c r="U34" s="46" t="n"/>
      <c r="V34" s="16">
        <f>IF(C34="","",IF(U34="","Missing evidence",IF(COUNTIFS('06_EVIDENCE_REGISTER'!$A:$A,U34,'06_EVIDENCE_REGISTER'!$B:$B,A34,'06_EVIDENCE_REGISTER'!$K:$K,"Current")-COUNTIFS('06_EVIDENCE_REGISTER'!$A:$A,U34,'06_EVIDENCE_REGISTER'!$B:$B,A34,'06_EVIDENCE_REGISTER'!$K:$K,"Current",'06_EVIDENCE_REGISTER'!$I:$I,"&lt;"&amp;TODAY(),'06_EVIDENCE_REGISTER'!$I:$I,"&lt;&gt;")&gt;0,"Current evidence","Missing / stale / mismatched")))</f>
        <v/>
      </c>
      <c r="W34" s="6" t="n"/>
      <c r="X34" s="6" t="n"/>
      <c r="Y34" s="6" t="n"/>
      <c r="Z34" s="6" t="n"/>
    </row>
    <row r="35">
      <c r="A35" s="6" t="inlineStr">
        <is>
          <t>DS-0031</t>
        </is>
      </c>
      <c r="B35" s="46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  <c r="M35" s="46" t="n"/>
      <c r="N35" s="46" t="n"/>
      <c r="O35" s="46" t="n"/>
      <c r="P35" s="46" t="n"/>
      <c r="Q35" s="46" t="n"/>
      <c r="R35" s="46" t="n"/>
      <c r="S35" s="46" t="n"/>
      <c r="T35" s="46" t="n"/>
      <c r="U35" s="46" t="n"/>
      <c r="V35" s="16">
        <f>IF(C35="","",IF(U35="","Missing evidence",IF(COUNTIFS('06_EVIDENCE_REGISTER'!$A:$A,U35,'06_EVIDENCE_REGISTER'!$B:$B,A35,'06_EVIDENCE_REGISTER'!$K:$K,"Current")-COUNTIFS('06_EVIDENCE_REGISTER'!$A:$A,U35,'06_EVIDENCE_REGISTER'!$B:$B,A35,'06_EVIDENCE_REGISTER'!$K:$K,"Current",'06_EVIDENCE_REGISTER'!$I:$I,"&lt;"&amp;TODAY(),'06_EVIDENCE_REGISTER'!$I:$I,"&lt;&gt;")&gt;0,"Current evidence","Missing / stale / mismatched")))</f>
        <v/>
      </c>
      <c r="W35" s="6" t="n"/>
      <c r="X35" s="6" t="n"/>
      <c r="Y35" s="6" t="n"/>
      <c r="Z35" s="6" t="n"/>
    </row>
    <row r="36">
      <c r="A36" s="6" t="inlineStr">
        <is>
          <t>DS-0032</t>
        </is>
      </c>
      <c r="B36" s="46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  <c r="M36" s="46" t="n"/>
      <c r="N36" s="46" t="n"/>
      <c r="O36" s="46" t="n"/>
      <c r="P36" s="46" t="n"/>
      <c r="Q36" s="46" t="n"/>
      <c r="R36" s="46" t="n"/>
      <c r="S36" s="46" t="n"/>
      <c r="T36" s="46" t="n"/>
      <c r="U36" s="46" t="n"/>
      <c r="V36" s="16">
        <f>IF(C36="","",IF(U36="","Missing evidence",IF(COUNTIFS('06_EVIDENCE_REGISTER'!$A:$A,U36,'06_EVIDENCE_REGISTER'!$B:$B,A36,'06_EVIDENCE_REGISTER'!$K:$K,"Current")-COUNTIFS('06_EVIDENCE_REGISTER'!$A:$A,U36,'06_EVIDENCE_REGISTER'!$B:$B,A36,'06_EVIDENCE_REGISTER'!$K:$K,"Current",'06_EVIDENCE_REGISTER'!$I:$I,"&lt;"&amp;TODAY(),'06_EVIDENCE_REGISTER'!$I:$I,"&lt;&gt;")&gt;0,"Current evidence","Missing / stale / mismatched")))</f>
        <v/>
      </c>
      <c r="W36" s="6" t="n"/>
      <c r="X36" s="6" t="n"/>
      <c r="Y36" s="6" t="n"/>
      <c r="Z36" s="6" t="n"/>
    </row>
    <row r="37">
      <c r="A37" s="6" t="inlineStr">
        <is>
          <t>DS-0033</t>
        </is>
      </c>
      <c r="B37" s="46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  <c r="M37" s="46" t="n"/>
      <c r="N37" s="46" t="n"/>
      <c r="O37" s="46" t="n"/>
      <c r="P37" s="46" t="n"/>
      <c r="Q37" s="46" t="n"/>
      <c r="R37" s="46" t="n"/>
      <c r="S37" s="46" t="n"/>
      <c r="T37" s="46" t="n"/>
      <c r="U37" s="46" t="n"/>
      <c r="V37" s="16">
        <f>IF(C37="","",IF(U37="","Missing evidence",IF(COUNTIFS('06_EVIDENCE_REGISTER'!$A:$A,U37,'06_EVIDENCE_REGISTER'!$B:$B,A37,'06_EVIDENCE_REGISTER'!$K:$K,"Current")-COUNTIFS('06_EVIDENCE_REGISTER'!$A:$A,U37,'06_EVIDENCE_REGISTER'!$B:$B,A37,'06_EVIDENCE_REGISTER'!$K:$K,"Current",'06_EVIDENCE_REGISTER'!$I:$I,"&lt;"&amp;TODAY(),'06_EVIDENCE_REGISTER'!$I:$I,"&lt;&gt;")&gt;0,"Current evidence","Missing / stale / mismatched")))</f>
        <v/>
      </c>
      <c r="W37" s="6" t="n"/>
      <c r="X37" s="6" t="n"/>
      <c r="Y37" s="6" t="n"/>
      <c r="Z37" s="6" t="n"/>
    </row>
    <row r="38">
      <c r="A38" s="6" t="inlineStr">
        <is>
          <t>DS-0034</t>
        </is>
      </c>
      <c r="B38" s="46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  <c r="M38" s="46" t="n"/>
      <c r="N38" s="46" t="n"/>
      <c r="O38" s="46" t="n"/>
      <c r="P38" s="46" t="n"/>
      <c r="Q38" s="46" t="n"/>
      <c r="R38" s="46" t="n"/>
      <c r="S38" s="46" t="n"/>
      <c r="T38" s="46" t="n"/>
      <c r="U38" s="46" t="n"/>
      <c r="V38" s="16">
        <f>IF(C38="","",IF(U38="","Missing evidence",IF(COUNTIFS('06_EVIDENCE_REGISTER'!$A:$A,U38,'06_EVIDENCE_REGISTER'!$B:$B,A38,'06_EVIDENCE_REGISTER'!$K:$K,"Current")-COUNTIFS('06_EVIDENCE_REGISTER'!$A:$A,U38,'06_EVIDENCE_REGISTER'!$B:$B,A38,'06_EVIDENCE_REGISTER'!$K:$K,"Current",'06_EVIDENCE_REGISTER'!$I:$I,"&lt;"&amp;TODAY(),'06_EVIDENCE_REGISTER'!$I:$I,"&lt;&gt;")&gt;0,"Current evidence","Missing / stale / mismatched")))</f>
        <v/>
      </c>
      <c r="W38" s="6" t="n"/>
      <c r="X38" s="6" t="n"/>
      <c r="Y38" s="6" t="n"/>
      <c r="Z38" s="6" t="n"/>
    </row>
    <row r="39">
      <c r="A39" s="6" t="inlineStr">
        <is>
          <t>DS-0035</t>
        </is>
      </c>
      <c r="B39" s="46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16">
        <f>IF(C39="","",IF(U39="","Missing evidence",IF(COUNTIFS('06_EVIDENCE_REGISTER'!$A:$A,U39,'06_EVIDENCE_REGISTER'!$B:$B,A39,'06_EVIDENCE_REGISTER'!$K:$K,"Current")-COUNTIFS('06_EVIDENCE_REGISTER'!$A:$A,U39,'06_EVIDENCE_REGISTER'!$B:$B,A39,'06_EVIDENCE_REGISTER'!$K:$K,"Current",'06_EVIDENCE_REGISTER'!$I:$I,"&lt;"&amp;TODAY(),'06_EVIDENCE_REGISTER'!$I:$I,"&lt;&gt;")&gt;0,"Current evidence","Missing / stale / mismatched")))</f>
        <v/>
      </c>
      <c r="W39" s="6" t="n"/>
      <c r="X39" s="6" t="n"/>
      <c r="Y39" s="6" t="n"/>
      <c r="Z39" s="6" t="n"/>
    </row>
    <row r="40">
      <c r="A40" s="6" t="inlineStr">
        <is>
          <t>DS-0036</t>
        </is>
      </c>
      <c r="B40" s="46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  <c r="M40" s="46" t="n"/>
      <c r="N40" s="46" t="n"/>
      <c r="O40" s="46" t="n"/>
      <c r="P40" s="46" t="n"/>
      <c r="Q40" s="46" t="n"/>
      <c r="R40" s="46" t="n"/>
      <c r="S40" s="46" t="n"/>
      <c r="T40" s="46" t="n"/>
      <c r="U40" s="46" t="n"/>
      <c r="V40" s="16">
        <f>IF(C40="","",IF(U40="","Missing evidence",IF(COUNTIFS('06_EVIDENCE_REGISTER'!$A:$A,U40,'06_EVIDENCE_REGISTER'!$B:$B,A40,'06_EVIDENCE_REGISTER'!$K:$K,"Current")-COUNTIFS('06_EVIDENCE_REGISTER'!$A:$A,U40,'06_EVIDENCE_REGISTER'!$B:$B,A40,'06_EVIDENCE_REGISTER'!$K:$K,"Current",'06_EVIDENCE_REGISTER'!$I:$I,"&lt;"&amp;TODAY(),'06_EVIDENCE_REGISTER'!$I:$I,"&lt;&gt;")&gt;0,"Current evidence","Missing / stale / mismatched")))</f>
        <v/>
      </c>
      <c r="W40" s="6" t="n"/>
      <c r="X40" s="6" t="n"/>
      <c r="Y40" s="6" t="n"/>
      <c r="Z40" s="6" t="n"/>
    </row>
    <row r="41">
      <c r="A41" s="6" t="inlineStr">
        <is>
          <t>DS-0037</t>
        </is>
      </c>
      <c r="B41" s="46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  <c r="M41" s="46" t="n"/>
      <c r="N41" s="46" t="n"/>
      <c r="O41" s="46" t="n"/>
      <c r="P41" s="46" t="n"/>
      <c r="Q41" s="46" t="n"/>
      <c r="R41" s="46" t="n"/>
      <c r="S41" s="46" t="n"/>
      <c r="T41" s="46" t="n"/>
      <c r="U41" s="46" t="n"/>
      <c r="V41" s="16">
        <f>IF(C41="","",IF(U41="","Missing evidence",IF(COUNTIFS('06_EVIDENCE_REGISTER'!$A:$A,U41,'06_EVIDENCE_REGISTER'!$B:$B,A41,'06_EVIDENCE_REGISTER'!$K:$K,"Current")-COUNTIFS('06_EVIDENCE_REGISTER'!$A:$A,U41,'06_EVIDENCE_REGISTER'!$B:$B,A41,'06_EVIDENCE_REGISTER'!$K:$K,"Current",'06_EVIDENCE_REGISTER'!$I:$I,"&lt;"&amp;TODAY(),'06_EVIDENCE_REGISTER'!$I:$I,"&lt;&gt;")&gt;0,"Current evidence","Missing / stale / mismatched")))</f>
        <v/>
      </c>
      <c r="W41" s="6" t="n"/>
      <c r="X41" s="6" t="n"/>
      <c r="Y41" s="6" t="n"/>
      <c r="Z41" s="6" t="n"/>
    </row>
    <row r="42">
      <c r="A42" s="6" t="inlineStr">
        <is>
          <t>DS-0038</t>
        </is>
      </c>
      <c r="B42" s="46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  <c r="M42" s="46" t="n"/>
      <c r="N42" s="46" t="n"/>
      <c r="O42" s="46" t="n"/>
      <c r="P42" s="46" t="n"/>
      <c r="Q42" s="46" t="n"/>
      <c r="R42" s="46" t="n"/>
      <c r="S42" s="46" t="n"/>
      <c r="T42" s="46" t="n"/>
      <c r="U42" s="46" t="n"/>
      <c r="V42" s="16">
        <f>IF(C42="","",IF(U42="","Missing evidence",IF(COUNTIFS('06_EVIDENCE_REGISTER'!$A:$A,U42,'06_EVIDENCE_REGISTER'!$B:$B,A42,'06_EVIDENCE_REGISTER'!$K:$K,"Current")-COUNTIFS('06_EVIDENCE_REGISTER'!$A:$A,U42,'06_EVIDENCE_REGISTER'!$B:$B,A42,'06_EVIDENCE_REGISTER'!$K:$K,"Current",'06_EVIDENCE_REGISTER'!$I:$I,"&lt;"&amp;TODAY(),'06_EVIDENCE_REGISTER'!$I:$I,"&lt;&gt;")&gt;0,"Current evidence","Missing / stale / mismatched")))</f>
        <v/>
      </c>
      <c r="W42" s="6" t="n"/>
      <c r="X42" s="6" t="n"/>
      <c r="Y42" s="6" t="n"/>
      <c r="Z42" s="6" t="n"/>
    </row>
    <row r="43">
      <c r="A43" s="6" t="inlineStr">
        <is>
          <t>DS-0039</t>
        </is>
      </c>
      <c r="B43" s="46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  <c r="M43" s="46" t="n"/>
      <c r="N43" s="46" t="n"/>
      <c r="O43" s="46" t="n"/>
      <c r="P43" s="46" t="n"/>
      <c r="Q43" s="46" t="n"/>
      <c r="R43" s="46" t="n"/>
      <c r="S43" s="46" t="n"/>
      <c r="T43" s="46" t="n"/>
      <c r="U43" s="46" t="n"/>
      <c r="V43" s="16">
        <f>IF(C43="","",IF(U43="","Missing evidence",IF(COUNTIFS('06_EVIDENCE_REGISTER'!$A:$A,U43,'06_EVIDENCE_REGISTER'!$B:$B,A43,'06_EVIDENCE_REGISTER'!$K:$K,"Current")-COUNTIFS('06_EVIDENCE_REGISTER'!$A:$A,U43,'06_EVIDENCE_REGISTER'!$B:$B,A43,'06_EVIDENCE_REGISTER'!$K:$K,"Current",'06_EVIDENCE_REGISTER'!$I:$I,"&lt;"&amp;TODAY(),'06_EVIDENCE_REGISTER'!$I:$I,"&lt;&gt;")&gt;0,"Current evidence","Missing / stale / mismatched")))</f>
        <v/>
      </c>
      <c r="W43" s="6" t="n"/>
      <c r="X43" s="6" t="n"/>
      <c r="Y43" s="6" t="n"/>
      <c r="Z43" s="6" t="n"/>
    </row>
    <row r="44">
      <c r="A44" s="6" t="inlineStr">
        <is>
          <t>DS-0040</t>
        </is>
      </c>
      <c r="B44" s="46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  <c r="M44" s="46" t="n"/>
      <c r="N44" s="46" t="n"/>
      <c r="O44" s="46" t="n"/>
      <c r="P44" s="46" t="n"/>
      <c r="Q44" s="46" t="n"/>
      <c r="R44" s="46" t="n"/>
      <c r="S44" s="46" t="n"/>
      <c r="T44" s="46" t="n"/>
      <c r="U44" s="46" t="n"/>
      <c r="V44" s="16">
        <f>IF(C44="","",IF(U44="","Missing evidence",IF(COUNTIFS('06_EVIDENCE_REGISTER'!$A:$A,U44,'06_EVIDENCE_REGISTER'!$B:$B,A44,'06_EVIDENCE_REGISTER'!$K:$K,"Current")-COUNTIFS('06_EVIDENCE_REGISTER'!$A:$A,U44,'06_EVIDENCE_REGISTER'!$B:$B,A44,'06_EVIDENCE_REGISTER'!$K:$K,"Current",'06_EVIDENCE_REGISTER'!$I:$I,"&lt;"&amp;TODAY(),'06_EVIDENCE_REGISTER'!$I:$I,"&lt;&gt;")&gt;0,"Current evidence","Missing / stale / mismatched")))</f>
        <v/>
      </c>
      <c r="W44" s="6" t="n"/>
      <c r="X44" s="6" t="n"/>
      <c r="Y44" s="6" t="n"/>
      <c r="Z44" s="6" t="n"/>
    </row>
    <row r="45">
      <c r="A45" s="6" t="inlineStr">
        <is>
          <t>DS-0041</t>
        </is>
      </c>
      <c r="B45" s="46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  <c r="M45" s="46" t="n"/>
      <c r="N45" s="46" t="n"/>
      <c r="O45" s="46" t="n"/>
      <c r="P45" s="46" t="n"/>
      <c r="Q45" s="46" t="n"/>
      <c r="R45" s="46" t="n"/>
      <c r="S45" s="46" t="n"/>
      <c r="T45" s="46" t="n"/>
      <c r="U45" s="46" t="n"/>
      <c r="V45" s="16">
        <f>IF(C45="","",IF(U45="","Missing evidence",IF(COUNTIFS('06_EVIDENCE_REGISTER'!$A:$A,U45,'06_EVIDENCE_REGISTER'!$B:$B,A45,'06_EVIDENCE_REGISTER'!$K:$K,"Current")-COUNTIFS('06_EVIDENCE_REGISTER'!$A:$A,U45,'06_EVIDENCE_REGISTER'!$B:$B,A45,'06_EVIDENCE_REGISTER'!$K:$K,"Current",'06_EVIDENCE_REGISTER'!$I:$I,"&lt;"&amp;TODAY(),'06_EVIDENCE_REGISTER'!$I:$I,"&lt;&gt;")&gt;0,"Current evidence","Missing / stale / mismatched")))</f>
        <v/>
      </c>
      <c r="W45" s="6" t="n"/>
      <c r="X45" s="6" t="n"/>
      <c r="Y45" s="6" t="n"/>
      <c r="Z45" s="6" t="n"/>
    </row>
    <row r="46">
      <c r="A46" s="6" t="inlineStr">
        <is>
          <t>DS-0042</t>
        </is>
      </c>
      <c r="B46" s="46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  <c r="M46" s="46" t="n"/>
      <c r="N46" s="46" t="n"/>
      <c r="O46" s="46" t="n"/>
      <c r="P46" s="46" t="n"/>
      <c r="Q46" s="46" t="n"/>
      <c r="R46" s="46" t="n"/>
      <c r="S46" s="46" t="n"/>
      <c r="T46" s="46" t="n"/>
      <c r="U46" s="46" t="n"/>
      <c r="V46" s="16">
        <f>IF(C46="","",IF(U46="","Missing evidence",IF(COUNTIFS('06_EVIDENCE_REGISTER'!$A:$A,U46,'06_EVIDENCE_REGISTER'!$B:$B,A46,'06_EVIDENCE_REGISTER'!$K:$K,"Current")-COUNTIFS('06_EVIDENCE_REGISTER'!$A:$A,U46,'06_EVIDENCE_REGISTER'!$B:$B,A46,'06_EVIDENCE_REGISTER'!$K:$K,"Current",'06_EVIDENCE_REGISTER'!$I:$I,"&lt;"&amp;TODAY(),'06_EVIDENCE_REGISTER'!$I:$I,"&lt;&gt;")&gt;0,"Current evidence","Missing / stale / mismatched")))</f>
        <v/>
      </c>
      <c r="W46" s="6" t="n"/>
      <c r="X46" s="6" t="n"/>
      <c r="Y46" s="6" t="n"/>
      <c r="Z46" s="6" t="n"/>
    </row>
    <row r="47">
      <c r="A47" s="6" t="inlineStr">
        <is>
          <t>DS-0043</t>
        </is>
      </c>
      <c r="B47" s="46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  <c r="M47" s="46" t="n"/>
      <c r="N47" s="46" t="n"/>
      <c r="O47" s="46" t="n"/>
      <c r="P47" s="46" t="n"/>
      <c r="Q47" s="46" t="n"/>
      <c r="R47" s="46" t="n"/>
      <c r="S47" s="46" t="n"/>
      <c r="T47" s="46" t="n"/>
      <c r="U47" s="46" t="n"/>
      <c r="V47" s="16">
        <f>IF(C47="","",IF(U47="","Missing evidence",IF(COUNTIFS('06_EVIDENCE_REGISTER'!$A:$A,U47,'06_EVIDENCE_REGISTER'!$B:$B,A47,'06_EVIDENCE_REGISTER'!$K:$K,"Current")-COUNTIFS('06_EVIDENCE_REGISTER'!$A:$A,U47,'06_EVIDENCE_REGISTER'!$B:$B,A47,'06_EVIDENCE_REGISTER'!$K:$K,"Current",'06_EVIDENCE_REGISTER'!$I:$I,"&lt;"&amp;TODAY(),'06_EVIDENCE_REGISTER'!$I:$I,"&lt;&gt;")&gt;0,"Current evidence","Missing / stale / mismatched")))</f>
        <v/>
      </c>
      <c r="W47" s="6" t="n"/>
      <c r="X47" s="6" t="n"/>
      <c r="Y47" s="6" t="n"/>
      <c r="Z47" s="6" t="n"/>
    </row>
    <row r="48">
      <c r="A48" s="6" t="inlineStr">
        <is>
          <t>DS-0044</t>
        </is>
      </c>
      <c r="B48" s="46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  <c r="M48" s="46" t="n"/>
      <c r="N48" s="46" t="n"/>
      <c r="O48" s="46" t="n"/>
      <c r="P48" s="46" t="n"/>
      <c r="Q48" s="46" t="n"/>
      <c r="R48" s="46" t="n"/>
      <c r="S48" s="46" t="n"/>
      <c r="T48" s="46" t="n"/>
      <c r="U48" s="46" t="n"/>
      <c r="V48" s="16">
        <f>IF(C48="","",IF(U48="","Missing evidence",IF(COUNTIFS('06_EVIDENCE_REGISTER'!$A:$A,U48,'06_EVIDENCE_REGISTER'!$B:$B,A48,'06_EVIDENCE_REGISTER'!$K:$K,"Current")-COUNTIFS('06_EVIDENCE_REGISTER'!$A:$A,U48,'06_EVIDENCE_REGISTER'!$B:$B,A48,'06_EVIDENCE_REGISTER'!$K:$K,"Current",'06_EVIDENCE_REGISTER'!$I:$I,"&lt;"&amp;TODAY(),'06_EVIDENCE_REGISTER'!$I:$I,"&lt;&gt;")&gt;0,"Current evidence","Missing / stale / mismatched")))</f>
        <v/>
      </c>
      <c r="W48" s="6" t="n"/>
      <c r="X48" s="6" t="n"/>
      <c r="Y48" s="6" t="n"/>
      <c r="Z48" s="6" t="n"/>
    </row>
    <row r="49">
      <c r="A49" s="6" t="inlineStr">
        <is>
          <t>DS-0045</t>
        </is>
      </c>
      <c r="B49" s="46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  <c r="M49" s="46" t="n"/>
      <c r="N49" s="46" t="n"/>
      <c r="O49" s="46" t="n"/>
      <c r="P49" s="46" t="n"/>
      <c r="Q49" s="46" t="n"/>
      <c r="R49" s="46" t="n"/>
      <c r="S49" s="46" t="n"/>
      <c r="T49" s="46" t="n"/>
      <c r="U49" s="46" t="n"/>
      <c r="V49" s="16">
        <f>IF(C49="","",IF(U49="","Missing evidence",IF(COUNTIFS('06_EVIDENCE_REGISTER'!$A:$A,U49,'06_EVIDENCE_REGISTER'!$B:$B,A49,'06_EVIDENCE_REGISTER'!$K:$K,"Current")-COUNTIFS('06_EVIDENCE_REGISTER'!$A:$A,U49,'06_EVIDENCE_REGISTER'!$B:$B,A49,'06_EVIDENCE_REGISTER'!$K:$K,"Current",'06_EVIDENCE_REGISTER'!$I:$I,"&lt;"&amp;TODAY(),'06_EVIDENCE_REGISTER'!$I:$I,"&lt;&gt;")&gt;0,"Current evidence","Missing / stale / mismatched")))</f>
        <v/>
      </c>
      <c r="W49" s="6" t="n"/>
      <c r="X49" s="6" t="n"/>
      <c r="Y49" s="6" t="n"/>
      <c r="Z49" s="6" t="n"/>
    </row>
    <row r="50">
      <c r="A50" s="6" t="inlineStr">
        <is>
          <t>DS-0046</t>
        </is>
      </c>
      <c r="B50" s="46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  <c r="M50" s="46" t="n"/>
      <c r="N50" s="46" t="n"/>
      <c r="O50" s="46" t="n"/>
      <c r="P50" s="46" t="n"/>
      <c r="Q50" s="46" t="n"/>
      <c r="R50" s="46" t="n"/>
      <c r="S50" s="46" t="n"/>
      <c r="T50" s="46" t="n"/>
      <c r="U50" s="46" t="n"/>
      <c r="V50" s="16">
        <f>IF(C50="","",IF(U50="","Missing evidence",IF(COUNTIFS('06_EVIDENCE_REGISTER'!$A:$A,U50,'06_EVIDENCE_REGISTER'!$B:$B,A50,'06_EVIDENCE_REGISTER'!$K:$K,"Current")-COUNTIFS('06_EVIDENCE_REGISTER'!$A:$A,U50,'06_EVIDENCE_REGISTER'!$B:$B,A50,'06_EVIDENCE_REGISTER'!$K:$K,"Current",'06_EVIDENCE_REGISTER'!$I:$I,"&lt;"&amp;TODAY(),'06_EVIDENCE_REGISTER'!$I:$I,"&lt;&gt;")&gt;0,"Current evidence","Missing / stale / mismatched")))</f>
        <v/>
      </c>
      <c r="W50" s="6" t="n"/>
      <c r="X50" s="6" t="n"/>
      <c r="Y50" s="6" t="n"/>
      <c r="Z50" s="6" t="n"/>
    </row>
    <row r="51">
      <c r="A51" s="6" t="inlineStr">
        <is>
          <t>DS-0047</t>
        </is>
      </c>
      <c r="B51" s="46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  <c r="M51" s="46" t="n"/>
      <c r="N51" s="46" t="n"/>
      <c r="O51" s="46" t="n"/>
      <c r="P51" s="46" t="n"/>
      <c r="Q51" s="46" t="n"/>
      <c r="R51" s="46" t="n"/>
      <c r="S51" s="46" t="n"/>
      <c r="T51" s="46" t="n"/>
      <c r="U51" s="46" t="n"/>
      <c r="V51" s="16">
        <f>IF(C51="","",IF(U51="","Missing evidence",IF(COUNTIFS('06_EVIDENCE_REGISTER'!$A:$A,U51,'06_EVIDENCE_REGISTER'!$B:$B,A51,'06_EVIDENCE_REGISTER'!$K:$K,"Current")-COUNTIFS('06_EVIDENCE_REGISTER'!$A:$A,U51,'06_EVIDENCE_REGISTER'!$B:$B,A51,'06_EVIDENCE_REGISTER'!$K:$K,"Current",'06_EVIDENCE_REGISTER'!$I:$I,"&lt;"&amp;TODAY(),'06_EVIDENCE_REGISTER'!$I:$I,"&lt;&gt;")&gt;0,"Current evidence","Missing / stale / mismatched")))</f>
        <v/>
      </c>
      <c r="W51" s="6" t="n"/>
      <c r="X51" s="6" t="n"/>
      <c r="Y51" s="6" t="n"/>
      <c r="Z51" s="6" t="n"/>
    </row>
    <row r="52">
      <c r="A52" s="6" t="inlineStr">
        <is>
          <t>DS-0048</t>
        </is>
      </c>
      <c r="B52" s="46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  <c r="M52" s="46" t="n"/>
      <c r="N52" s="46" t="n"/>
      <c r="O52" s="46" t="n"/>
      <c r="P52" s="46" t="n"/>
      <c r="Q52" s="46" t="n"/>
      <c r="R52" s="46" t="n"/>
      <c r="S52" s="46" t="n"/>
      <c r="T52" s="46" t="n"/>
      <c r="U52" s="46" t="n"/>
      <c r="V52" s="16">
        <f>IF(C52="","",IF(U52="","Missing evidence",IF(COUNTIFS('06_EVIDENCE_REGISTER'!$A:$A,U52,'06_EVIDENCE_REGISTER'!$B:$B,A52,'06_EVIDENCE_REGISTER'!$K:$K,"Current")-COUNTIFS('06_EVIDENCE_REGISTER'!$A:$A,U52,'06_EVIDENCE_REGISTER'!$B:$B,A52,'06_EVIDENCE_REGISTER'!$K:$K,"Current",'06_EVIDENCE_REGISTER'!$I:$I,"&lt;"&amp;TODAY(),'06_EVIDENCE_REGISTER'!$I:$I,"&lt;&gt;")&gt;0,"Current evidence","Missing / stale / mismatched")))</f>
        <v/>
      </c>
      <c r="W52" s="6" t="n"/>
      <c r="X52" s="6" t="n"/>
      <c r="Y52" s="6" t="n"/>
      <c r="Z52" s="6" t="n"/>
    </row>
    <row r="53">
      <c r="A53" s="6" t="inlineStr">
        <is>
          <t>DS-0049</t>
        </is>
      </c>
      <c r="B53" s="46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  <c r="M53" s="46" t="n"/>
      <c r="N53" s="46" t="n"/>
      <c r="O53" s="46" t="n"/>
      <c r="P53" s="46" t="n"/>
      <c r="Q53" s="46" t="n"/>
      <c r="R53" s="46" t="n"/>
      <c r="S53" s="46" t="n"/>
      <c r="T53" s="46" t="n"/>
      <c r="U53" s="46" t="n"/>
      <c r="V53" s="16">
        <f>IF(C53="","",IF(U53="","Missing evidence",IF(COUNTIFS('06_EVIDENCE_REGISTER'!$A:$A,U53,'06_EVIDENCE_REGISTER'!$B:$B,A53,'06_EVIDENCE_REGISTER'!$K:$K,"Current")-COUNTIFS('06_EVIDENCE_REGISTER'!$A:$A,U53,'06_EVIDENCE_REGISTER'!$B:$B,A53,'06_EVIDENCE_REGISTER'!$K:$K,"Current",'06_EVIDENCE_REGISTER'!$I:$I,"&lt;"&amp;TODAY(),'06_EVIDENCE_REGISTER'!$I:$I,"&lt;&gt;")&gt;0,"Current evidence","Missing / stale / mismatched")))</f>
        <v/>
      </c>
      <c r="W53" s="6" t="n"/>
      <c r="X53" s="6" t="n"/>
      <c r="Y53" s="6" t="n"/>
      <c r="Z53" s="6" t="n"/>
    </row>
    <row r="54">
      <c r="A54" s="6" t="inlineStr">
        <is>
          <t>DS-0050</t>
        </is>
      </c>
      <c r="B54" s="46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  <c r="M54" s="46" t="n"/>
      <c r="N54" s="46" t="n"/>
      <c r="O54" s="46" t="n"/>
      <c r="P54" s="46" t="n"/>
      <c r="Q54" s="46" t="n"/>
      <c r="R54" s="46" t="n"/>
      <c r="S54" s="46" t="n"/>
      <c r="T54" s="46" t="n"/>
      <c r="U54" s="46" t="n"/>
      <c r="V54" s="16">
        <f>IF(C54="","",IF(U54="","Missing evidence",IF(COUNTIFS('06_EVIDENCE_REGISTER'!$A:$A,U54,'06_EVIDENCE_REGISTER'!$B:$B,A54,'06_EVIDENCE_REGISTER'!$K:$K,"Current")-COUNTIFS('06_EVIDENCE_REGISTER'!$A:$A,U54,'06_EVIDENCE_REGISTER'!$B:$B,A54,'06_EVIDENCE_REGISTER'!$K:$K,"Current",'06_EVIDENCE_REGISTER'!$I:$I,"&lt;"&amp;TODAY(),'06_EVIDENCE_REGISTER'!$I:$I,"&lt;&gt;")&gt;0,"Current evidence","Missing / stale / mismatched")))</f>
        <v/>
      </c>
      <c r="W54" s="6" t="n"/>
      <c r="X54" s="6" t="n"/>
      <c r="Y54" s="6" t="n"/>
      <c r="Z54" s="6" t="n"/>
    </row>
    <row r="55">
      <c r="A55" s="6" t="inlineStr">
        <is>
          <t>DS-0051</t>
        </is>
      </c>
      <c r="B55" s="46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46" t="n"/>
      <c r="M55" s="46" t="n"/>
      <c r="N55" s="46" t="n"/>
      <c r="O55" s="46" t="n"/>
      <c r="P55" s="46" t="n"/>
      <c r="Q55" s="46" t="n"/>
      <c r="R55" s="46" t="n"/>
      <c r="S55" s="46" t="n"/>
      <c r="T55" s="46" t="n"/>
      <c r="U55" s="46" t="n"/>
      <c r="V55" s="16">
        <f>IF(C55="","",IF(U55="","Missing evidence",IF(COUNTIFS('06_EVIDENCE_REGISTER'!$A:$A,U55,'06_EVIDENCE_REGISTER'!$B:$B,A55,'06_EVIDENCE_REGISTER'!$K:$K,"Current")-COUNTIFS('06_EVIDENCE_REGISTER'!$A:$A,U55,'06_EVIDENCE_REGISTER'!$B:$B,A55,'06_EVIDENCE_REGISTER'!$K:$K,"Current",'06_EVIDENCE_REGISTER'!$I:$I,"&lt;"&amp;TODAY(),'06_EVIDENCE_REGISTER'!$I:$I,"&lt;&gt;")&gt;0,"Current evidence","Missing / stale / mismatched")))</f>
        <v/>
      </c>
      <c r="W55" s="6" t="n"/>
      <c r="X55" s="6" t="n"/>
      <c r="Y55" s="6" t="n"/>
      <c r="Z55" s="6" t="n"/>
    </row>
    <row r="56">
      <c r="A56" s="6" t="inlineStr">
        <is>
          <t>DS-0052</t>
        </is>
      </c>
      <c r="B56" s="46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46" t="n"/>
      <c r="M56" s="46" t="n"/>
      <c r="N56" s="46" t="n"/>
      <c r="O56" s="46" t="n"/>
      <c r="P56" s="46" t="n"/>
      <c r="Q56" s="46" t="n"/>
      <c r="R56" s="46" t="n"/>
      <c r="S56" s="46" t="n"/>
      <c r="T56" s="46" t="n"/>
      <c r="U56" s="46" t="n"/>
      <c r="V56" s="16">
        <f>IF(C56="","",IF(U56="","Missing evidence",IF(COUNTIFS('06_EVIDENCE_REGISTER'!$A:$A,U56,'06_EVIDENCE_REGISTER'!$B:$B,A56,'06_EVIDENCE_REGISTER'!$K:$K,"Current")-COUNTIFS('06_EVIDENCE_REGISTER'!$A:$A,U56,'06_EVIDENCE_REGISTER'!$B:$B,A56,'06_EVIDENCE_REGISTER'!$K:$K,"Current",'06_EVIDENCE_REGISTER'!$I:$I,"&lt;"&amp;TODAY(),'06_EVIDENCE_REGISTER'!$I:$I,"&lt;&gt;")&gt;0,"Current evidence","Missing / stale / mismatched")))</f>
        <v/>
      </c>
      <c r="W56" s="6" t="n"/>
      <c r="X56" s="6" t="n"/>
      <c r="Y56" s="6" t="n"/>
      <c r="Z56" s="6" t="n"/>
    </row>
    <row r="57">
      <c r="A57" s="6" t="inlineStr">
        <is>
          <t>DS-0053</t>
        </is>
      </c>
      <c r="B57" s="46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46" t="n"/>
      <c r="M57" s="46" t="n"/>
      <c r="N57" s="46" t="n"/>
      <c r="O57" s="46" t="n"/>
      <c r="P57" s="46" t="n"/>
      <c r="Q57" s="46" t="n"/>
      <c r="R57" s="46" t="n"/>
      <c r="S57" s="46" t="n"/>
      <c r="T57" s="46" t="n"/>
      <c r="U57" s="46" t="n"/>
      <c r="V57" s="16">
        <f>IF(C57="","",IF(U57="","Missing evidence",IF(COUNTIFS('06_EVIDENCE_REGISTER'!$A:$A,U57,'06_EVIDENCE_REGISTER'!$B:$B,A57,'06_EVIDENCE_REGISTER'!$K:$K,"Current")-COUNTIFS('06_EVIDENCE_REGISTER'!$A:$A,U57,'06_EVIDENCE_REGISTER'!$B:$B,A57,'06_EVIDENCE_REGISTER'!$K:$K,"Current",'06_EVIDENCE_REGISTER'!$I:$I,"&lt;"&amp;TODAY(),'06_EVIDENCE_REGISTER'!$I:$I,"&lt;&gt;")&gt;0,"Current evidence","Missing / stale / mismatched")))</f>
        <v/>
      </c>
      <c r="W57" s="6" t="n"/>
      <c r="X57" s="6" t="n"/>
      <c r="Y57" s="6" t="n"/>
      <c r="Z57" s="6" t="n"/>
    </row>
    <row r="58">
      <c r="A58" s="6" t="inlineStr">
        <is>
          <t>DS-0054</t>
        </is>
      </c>
      <c r="B58" s="46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46" t="n"/>
      <c r="M58" s="46" t="n"/>
      <c r="N58" s="46" t="n"/>
      <c r="O58" s="46" t="n"/>
      <c r="P58" s="46" t="n"/>
      <c r="Q58" s="46" t="n"/>
      <c r="R58" s="46" t="n"/>
      <c r="S58" s="46" t="n"/>
      <c r="T58" s="46" t="n"/>
      <c r="U58" s="46" t="n"/>
      <c r="V58" s="16">
        <f>IF(C58="","",IF(U58="","Missing evidence",IF(COUNTIFS('06_EVIDENCE_REGISTER'!$A:$A,U58,'06_EVIDENCE_REGISTER'!$B:$B,A58,'06_EVIDENCE_REGISTER'!$K:$K,"Current")-COUNTIFS('06_EVIDENCE_REGISTER'!$A:$A,U58,'06_EVIDENCE_REGISTER'!$B:$B,A58,'06_EVIDENCE_REGISTER'!$K:$K,"Current",'06_EVIDENCE_REGISTER'!$I:$I,"&lt;"&amp;TODAY(),'06_EVIDENCE_REGISTER'!$I:$I,"&lt;&gt;")&gt;0,"Current evidence","Missing / stale / mismatched")))</f>
        <v/>
      </c>
      <c r="W58" s="6" t="n"/>
      <c r="X58" s="6" t="n"/>
      <c r="Y58" s="6" t="n"/>
      <c r="Z58" s="6" t="n"/>
    </row>
    <row r="59">
      <c r="A59" s="6" t="inlineStr">
        <is>
          <t>DS-0055</t>
        </is>
      </c>
      <c r="B59" s="46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46" t="n"/>
      <c r="M59" s="46" t="n"/>
      <c r="N59" s="46" t="n"/>
      <c r="O59" s="46" t="n"/>
      <c r="P59" s="46" t="n"/>
      <c r="Q59" s="46" t="n"/>
      <c r="R59" s="46" t="n"/>
      <c r="S59" s="46" t="n"/>
      <c r="T59" s="46" t="n"/>
      <c r="U59" s="46" t="n"/>
      <c r="V59" s="16">
        <f>IF(C59="","",IF(U59="","Missing evidence",IF(COUNTIFS('06_EVIDENCE_REGISTER'!$A:$A,U59,'06_EVIDENCE_REGISTER'!$B:$B,A59,'06_EVIDENCE_REGISTER'!$K:$K,"Current")-COUNTIFS('06_EVIDENCE_REGISTER'!$A:$A,U59,'06_EVIDENCE_REGISTER'!$B:$B,A59,'06_EVIDENCE_REGISTER'!$K:$K,"Current",'06_EVIDENCE_REGISTER'!$I:$I,"&lt;"&amp;TODAY(),'06_EVIDENCE_REGISTER'!$I:$I,"&lt;&gt;")&gt;0,"Current evidence","Missing / stale / mismatched")))</f>
        <v/>
      </c>
      <c r="W59" s="6" t="n"/>
      <c r="X59" s="6" t="n"/>
      <c r="Y59" s="6" t="n"/>
      <c r="Z59" s="6" t="n"/>
    </row>
    <row r="60">
      <c r="A60" s="6" t="inlineStr">
        <is>
          <t>DS-0056</t>
        </is>
      </c>
      <c r="B60" s="46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46" t="n"/>
      <c r="M60" s="46" t="n"/>
      <c r="N60" s="46" t="n"/>
      <c r="O60" s="46" t="n"/>
      <c r="P60" s="46" t="n"/>
      <c r="Q60" s="46" t="n"/>
      <c r="R60" s="46" t="n"/>
      <c r="S60" s="46" t="n"/>
      <c r="T60" s="46" t="n"/>
      <c r="U60" s="46" t="n"/>
      <c r="V60" s="16">
        <f>IF(C60="","",IF(U60="","Missing evidence",IF(COUNTIFS('06_EVIDENCE_REGISTER'!$A:$A,U60,'06_EVIDENCE_REGISTER'!$B:$B,A60,'06_EVIDENCE_REGISTER'!$K:$K,"Current")-COUNTIFS('06_EVIDENCE_REGISTER'!$A:$A,U60,'06_EVIDENCE_REGISTER'!$B:$B,A60,'06_EVIDENCE_REGISTER'!$K:$K,"Current",'06_EVIDENCE_REGISTER'!$I:$I,"&lt;"&amp;TODAY(),'06_EVIDENCE_REGISTER'!$I:$I,"&lt;&gt;")&gt;0,"Current evidence","Missing / stale / mismatched")))</f>
        <v/>
      </c>
      <c r="W60" s="6" t="n"/>
      <c r="X60" s="6" t="n"/>
      <c r="Y60" s="6" t="n"/>
      <c r="Z60" s="6" t="n"/>
    </row>
    <row r="61">
      <c r="A61" s="6" t="inlineStr">
        <is>
          <t>DS-0057</t>
        </is>
      </c>
      <c r="B61" s="46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46" t="n"/>
      <c r="M61" s="46" t="n"/>
      <c r="N61" s="46" t="n"/>
      <c r="O61" s="46" t="n"/>
      <c r="P61" s="46" t="n"/>
      <c r="Q61" s="46" t="n"/>
      <c r="R61" s="46" t="n"/>
      <c r="S61" s="46" t="n"/>
      <c r="T61" s="46" t="n"/>
      <c r="U61" s="46" t="n"/>
      <c r="V61" s="16">
        <f>IF(C61="","",IF(U61="","Missing evidence",IF(COUNTIFS('06_EVIDENCE_REGISTER'!$A:$A,U61,'06_EVIDENCE_REGISTER'!$B:$B,A61,'06_EVIDENCE_REGISTER'!$K:$K,"Current")-COUNTIFS('06_EVIDENCE_REGISTER'!$A:$A,U61,'06_EVIDENCE_REGISTER'!$B:$B,A61,'06_EVIDENCE_REGISTER'!$K:$K,"Current",'06_EVIDENCE_REGISTER'!$I:$I,"&lt;"&amp;TODAY(),'06_EVIDENCE_REGISTER'!$I:$I,"&lt;&gt;")&gt;0,"Current evidence","Missing / stale / mismatched")))</f>
        <v/>
      </c>
      <c r="W61" s="6" t="n"/>
      <c r="X61" s="6" t="n"/>
      <c r="Y61" s="6" t="n"/>
      <c r="Z61" s="6" t="n"/>
    </row>
    <row r="62">
      <c r="A62" s="6" t="inlineStr">
        <is>
          <t>DS-0058</t>
        </is>
      </c>
      <c r="B62" s="46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46" t="n"/>
      <c r="M62" s="46" t="n"/>
      <c r="N62" s="46" t="n"/>
      <c r="O62" s="46" t="n"/>
      <c r="P62" s="46" t="n"/>
      <c r="Q62" s="46" t="n"/>
      <c r="R62" s="46" t="n"/>
      <c r="S62" s="46" t="n"/>
      <c r="T62" s="46" t="n"/>
      <c r="U62" s="46" t="n"/>
      <c r="V62" s="16">
        <f>IF(C62="","",IF(U62="","Missing evidence",IF(COUNTIFS('06_EVIDENCE_REGISTER'!$A:$A,U62,'06_EVIDENCE_REGISTER'!$B:$B,A62,'06_EVIDENCE_REGISTER'!$K:$K,"Current")-COUNTIFS('06_EVIDENCE_REGISTER'!$A:$A,U62,'06_EVIDENCE_REGISTER'!$B:$B,A62,'06_EVIDENCE_REGISTER'!$K:$K,"Current",'06_EVIDENCE_REGISTER'!$I:$I,"&lt;"&amp;TODAY(),'06_EVIDENCE_REGISTER'!$I:$I,"&lt;&gt;")&gt;0,"Current evidence","Missing / stale / mismatched")))</f>
        <v/>
      </c>
      <c r="W62" s="6" t="n"/>
      <c r="X62" s="6" t="n"/>
      <c r="Y62" s="6" t="n"/>
      <c r="Z62" s="6" t="n"/>
    </row>
    <row r="63">
      <c r="A63" s="6" t="inlineStr">
        <is>
          <t>DS-0059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46" t="n"/>
      <c r="Q63" s="46" t="n"/>
      <c r="R63" s="46" t="n"/>
      <c r="S63" s="46" t="n"/>
      <c r="T63" s="46" t="n"/>
      <c r="U63" s="46" t="n"/>
      <c r="V63" s="16">
        <f>IF(C63="","",IF(U63="","Missing evidence",IF(COUNTIFS('06_EVIDENCE_REGISTER'!$A:$A,U63,'06_EVIDENCE_REGISTER'!$B:$B,A63,'06_EVIDENCE_REGISTER'!$K:$K,"Current")-COUNTIFS('06_EVIDENCE_REGISTER'!$A:$A,U63,'06_EVIDENCE_REGISTER'!$B:$B,A63,'06_EVIDENCE_REGISTER'!$K:$K,"Current",'06_EVIDENCE_REGISTER'!$I:$I,"&lt;"&amp;TODAY(),'06_EVIDENCE_REGISTER'!$I:$I,"&lt;&gt;")&gt;0,"Current evidence","Missing / stale / mismatched")))</f>
        <v/>
      </c>
      <c r="W63" s="6" t="n"/>
      <c r="X63" s="6" t="n"/>
      <c r="Y63" s="6" t="n"/>
      <c r="Z63" s="6" t="n"/>
    </row>
    <row r="64">
      <c r="A64" s="6" t="inlineStr">
        <is>
          <t>DS-0060</t>
        </is>
      </c>
      <c r="B64" s="46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46" t="n"/>
      <c r="M64" s="46" t="n"/>
      <c r="N64" s="46" t="n"/>
      <c r="O64" s="46" t="n"/>
      <c r="P64" s="46" t="n"/>
      <c r="Q64" s="46" t="n"/>
      <c r="R64" s="46" t="n"/>
      <c r="S64" s="46" t="n"/>
      <c r="T64" s="46" t="n"/>
      <c r="U64" s="46" t="n"/>
      <c r="V64" s="16">
        <f>IF(C64="","",IF(U64="","Missing evidence",IF(COUNTIFS('06_EVIDENCE_REGISTER'!$A:$A,U64,'06_EVIDENCE_REGISTER'!$B:$B,A64,'06_EVIDENCE_REGISTER'!$K:$K,"Current")-COUNTIFS('06_EVIDENCE_REGISTER'!$A:$A,U64,'06_EVIDENCE_REGISTER'!$B:$B,A64,'06_EVIDENCE_REGISTER'!$K:$K,"Current",'06_EVIDENCE_REGISTER'!$I:$I,"&lt;"&amp;TODAY(),'06_EVIDENCE_REGISTER'!$I:$I,"&lt;&gt;")&gt;0,"Current evidence","Missing / stale / mismatched")))</f>
        <v/>
      </c>
      <c r="W64" s="6" t="n"/>
      <c r="X64" s="6" t="n"/>
      <c r="Y64" s="6" t="n"/>
      <c r="Z64" s="6" t="n"/>
    </row>
    <row r="65">
      <c r="A65" s="6" t="inlineStr">
        <is>
          <t>DS-0061</t>
        </is>
      </c>
      <c r="B65" s="46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46" t="n"/>
      <c r="M65" s="46" t="n"/>
      <c r="N65" s="46" t="n"/>
      <c r="O65" s="46" t="n"/>
      <c r="P65" s="46" t="n"/>
      <c r="Q65" s="46" t="n"/>
      <c r="R65" s="46" t="n"/>
      <c r="S65" s="46" t="n"/>
      <c r="T65" s="46" t="n"/>
      <c r="U65" s="46" t="n"/>
      <c r="V65" s="16">
        <f>IF(C65="","",IF(U65="","Missing evidence",IF(COUNTIFS('06_EVIDENCE_REGISTER'!$A:$A,U65,'06_EVIDENCE_REGISTER'!$B:$B,A65,'06_EVIDENCE_REGISTER'!$K:$K,"Current")-COUNTIFS('06_EVIDENCE_REGISTER'!$A:$A,U65,'06_EVIDENCE_REGISTER'!$B:$B,A65,'06_EVIDENCE_REGISTER'!$K:$K,"Current",'06_EVIDENCE_REGISTER'!$I:$I,"&lt;"&amp;TODAY(),'06_EVIDENCE_REGISTER'!$I:$I,"&lt;&gt;")&gt;0,"Current evidence","Missing / stale / mismatched")))</f>
        <v/>
      </c>
      <c r="W65" s="6" t="n"/>
      <c r="X65" s="6" t="n"/>
      <c r="Y65" s="6" t="n"/>
      <c r="Z65" s="6" t="n"/>
    </row>
    <row r="66">
      <c r="A66" s="6" t="inlineStr">
        <is>
          <t>DS-0062</t>
        </is>
      </c>
      <c r="B66" s="46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46" t="n"/>
      <c r="M66" s="46" t="n"/>
      <c r="N66" s="46" t="n"/>
      <c r="O66" s="46" t="n"/>
      <c r="P66" s="46" t="n"/>
      <c r="Q66" s="46" t="n"/>
      <c r="R66" s="46" t="n"/>
      <c r="S66" s="46" t="n"/>
      <c r="T66" s="46" t="n"/>
      <c r="U66" s="46" t="n"/>
      <c r="V66" s="16">
        <f>IF(C66="","",IF(U66="","Missing evidence",IF(COUNTIFS('06_EVIDENCE_REGISTER'!$A:$A,U66,'06_EVIDENCE_REGISTER'!$B:$B,A66,'06_EVIDENCE_REGISTER'!$K:$K,"Current")-COUNTIFS('06_EVIDENCE_REGISTER'!$A:$A,U66,'06_EVIDENCE_REGISTER'!$B:$B,A66,'06_EVIDENCE_REGISTER'!$K:$K,"Current",'06_EVIDENCE_REGISTER'!$I:$I,"&lt;"&amp;TODAY(),'06_EVIDENCE_REGISTER'!$I:$I,"&lt;&gt;")&gt;0,"Current evidence","Missing / stale / mismatched")))</f>
        <v/>
      </c>
      <c r="W66" s="6" t="n"/>
      <c r="X66" s="6" t="n"/>
      <c r="Y66" s="6" t="n"/>
      <c r="Z66" s="6" t="n"/>
    </row>
    <row r="67">
      <c r="A67" s="6" t="inlineStr">
        <is>
          <t>DS-0063</t>
        </is>
      </c>
      <c r="B67" s="46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46" t="n"/>
      <c r="M67" s="46" t="n"/>
      <c r="N67" s="46" t="n"/>
      <c r="O67" s="46" t="n"/>
      <c r="P67" s="46" t="n"/>
      <c r="Q67" s="46" t="n"/>
      <c r="R67" s="46" t="n"/>
      <c r="S67" s="46" t="n"/>
      <c r="T67" s="46" t="n"/>
      <c r="U67" s="46" t="n"/>
      <c r="V67" s="16">
        <f>IF(C67="","",IF(U67="","Missing evidence",IF(COUNTIFS('06_EVIDENCE_REGISTER'!$A:$A,U67,'06_EVIDENCE_REGISTER'!$B:$B,A67,'06_EVIDENCE_REGISTER'!$K:$K,"Current")-COUNTIFS('06_EVIDENCE_REGISTER'!$A:$A,U67,'06_EVIDENCE_REGISTER'!$B:$B,A67,'06_EVIDENCE_REGISTER'!$K:$K,"Current",'06_EVIDENCE_REGISTER'!$I:$I,"&lt;"&amp;TODAY(),'06_EVIDENCE_REGISTER'!$I:$I,"&lt;&gt;")&gt;0,"Current evidence","Missing / stale / mismatched")))</f>
        <v/>
      </c>
      <c r="W67" s="6" t="n"/>
      <c r="X67" s="6" t="n"/>
      <c r="Y67" s="6" t="n"/>
      <c r="Z67" s="6" t="n"/>
    </row>
    <row r="68">
      <c r="A68" s="6" t="inlineStr">
        <is>
          <t>DS-0064</t>
        </is>
      </c>
      <c r="B68" s="46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46" t="n"/>
      <c r="M68" s="46" t="n"/>
      <c r="N68" s="46" t="n"/>
      <c r="O68" s="46" t="n"/>
      <c r="P68" s="46" t="n"/>
      <c r="Q68" s="46" t="n"/>
      <c r="R68" s="46" t="n"/>
      <c r="S68" s="46" t="n"/>
      <c r="T68" s="46" t="n"/>
      <c r="U68" s="46" t="n"/>
      <c r="V68" s="16">
        <f>IF(C68="","",IF(U68="","Missing evidence",IF(COUNTIFS('06_EVIDENCE_REGISTER'!$A:$A,U68,'06_EVIDENCE_REGISTER'!$B:$B,A68,'06_EVIDENCE_REGISTER'!$K:$K,"Current")-COUNTIFS('06_EVIDENCE_REGISTER'!$A:$A,U68,'06_EVIDENCE_REGISTER'!$B:$B,A68,'06_EVIDENCE_REGISTER'!$K:$K,"Current",'06_EVIDENCE_REGISTER'!$I:$I,"&lt;"&amp;TODAY(),'06_EVIDENCE_REGISTER'!$I:$I,"&lt;&gt;")&gt;0,"Current evidence","Missing / stale / mismatched")))</f>
        <v/>
      </c>
      <c r="W68" s="6" t="n"/>
      <c r="X68" s="6" t="n"/>
      <c r="Y68" s="6" t="n"/>
      <c r="Z68" s="6" t="n"/>
    </row>
    <row r="69">
      <c r="A69" s="6" t="inlineStr">
        <is>
          <t>DS-0065</t>
        </is>
      </c>
      <c r="B69" s="46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46" t="n"/>
      <c r="M69" s="46" t="n"/>
      <c r="N69" s="46" t="n"/>
      <c r="O69" s="46" t="n"/>
      <c r="P69" s="46" t="n"/>
      <c r="Q69" s="46" t="n"/>
      <c r="R69" s="46" t="n"/>
      <c r="S69" s="46" t="n"/>
      <c r="T69" s="46" t="n"/>
      <c r="U69" s="46" t="n"/>
      <c r="V69" s="16">
        <f>IF(C69="","",IF(U69="","Missing evidence",IF(COUNTIFS('06_EVIDENCE_REGISTER'!$A:$A,U69,'06_EVIDENCE_REGISTER'!$B:$B,A69,'06_EVIDENCE_REGISTER'!$K:$K,"Current")-COUNTIFS('06_EVIDENCE_REGISTER'!$A:$A,U69,'06_EVIDENCE_REGISTER'!$B:$B,A69,'06_EVIDENCE_REGISTER'!$K:$K,"Current",'06_EVIDENCE_REGISTER'!$I:$I,"&lt;"&amp;TODAY(),'06_EVIDENCE_REGISTER'!$I:$I,"&lt;&gt;")&gt;0,"Current evidence","Missing / stale / mismatched")))</f>
        <v/>
      </c>
      <c r="W69" s="6" t="n"/>
      <c r="X69" s="6" t="n"/>
      <c r="Y69" s="6" t="n"/>
      <c r="Z69" s="6" t="n"/>
    </row>
    <row r="70">
      <c r="A70" s="6" t="inlineStr">
        <is>
          <t>DS-0066</t>
        </is>
      </c>
      <c r="B70" s="46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46" t="n"/>
      <c r="M70" s="46" t="n"/>
      <c r="N70" s="46" t="n"/>
      <c r="O70" s="46" t="n"/>
      <c r="P70" s="46" t="n"/>
      <c r="Q70" s="46" t="n"/>
      <c r="R70" s="46" t="n"/>
      <c r="S70" s="46" t="n"/>
      <c r="T70" s="46" t="n"/>
      <c r="U70" s="46" t="n"/>
      <c r="V70" s="16">
        <f>IF(C70="","",IF(U70="","Missing evidence",IF(COUNTIFS('06_EVIDENCE_REGISTER'!$A:$A,U70,'06_EVIDENCE_REGISTER'!$B:$B,A70,'06_EVIDENCE_REGISTER'!$K:$K,"Current")-COUNTIFS('06_EVIDENCE_REGISTER'!$A:$A,U70,'06_EVIDENCE_REGISTER'!$B:$B,A70,'06_EVIDENCE_REGISTER'!$K:$K,"Current",'06_EVIDENCE_REGISTER'!$I:$I,"&lt;"&amp;TODAY(),'06_EVIDENCE_REGISTER'!$I:$I,"&lt;&gt;")&gt;0,"Current evidence","Missing / stale / mismatched")))</f>
        <v/>
      </c>
      <c r="W70" s="6" t="n"/>
      <c r="X70" s="6" t="n"/>
      <c r="Y70" s="6" t="n"/>
      <c r="Z70" s="6" t="n"/>
    </row>
    <row r="71">
      <c r="A71" s="6" t="inlineStr">
        <is>
          <t>DS-0067</t>
        </is>
      </c>
      <c r="B71" s="46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46" t="n"/>
      <c r="M71" s="46" t="n"/>
      <c r="N71" s="46" t="n"/>
      <c r="O71" s="46" t="n"/>
      <c r="P71" s="46" t="n"/>
      <c r="Q71" s="46" t="n"/>
      <c r="R71" s="46" t="n"/>
      <c r="S71" s="46" t="n"/>
      <c r="T71" s="46" t="n"/>
      <c r="U71" s="46" t="n"/>
      <c r="V71" s="16">
        <f>IF(C71="","",IF(U71="","Missing evidence",IF(COUNTIFS('06_EVIDENCE_REGISTER'!$A:$A,U71,'06_EVIDENCE_REGISTER'!$B:$B,A71,'06_EVIDENCE_REGISTER'!$K:$K,"Current")-COUNTIFS('06_EVIDENCE_REGISTER'!$A:$A,U71,'06_EVIDENCE_REGISTER'!$B:$B,A71,'06_EVIDENCE_REGISTER'!$K:$K,"Current",'06_EVIDENCE_REGISTER'!$I:$I,"&lt;"&amp;TODAY(),'06_EVIDENCE_REGISTER'!$I:$I,"&lt;&gt;")&gt;0,"Current evidence","Missing / stale / mismatched")))</f>
        <v/>
      </c>
      <c r="W71" s="6" t="n"/>
      <c r="X71" s="6" t="n"/>
      <c r="Y71" s="6" t="n"/>
      <c r="Z71" s="6" t="n"/>
    </row>
    <row r="72">
      <c r="A72" s="6" t="inlineStr">
        <is>
          <t>DS-0068</t>
        </is>
      </c>
      <c r="B72" s="46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46" t="n"/>
      <c r="M72" s="46" t="n"/>
      <c r="N72" s="46" t="n"/>
      <c r="O72" s="46" t="n"/>
      <c r="P72" s="46" t="n"/>
      <c r="Q72" s="46" t="n"/>
      <c r="R72" s="46" t="n"/>
      <c r="S72" s="46" t="n"/>
      <c r="T72" s="46" t="n"/>
      <c r="U72" s="46" t="n"/>
      <c r="V72" s="16">
        <f>IF(C72="","",IF(U72="","Missing evidence",IF(COUNTIFS('06_EVIDENCE_REGISTER'!$A:$A,U72,'06_EVIDENCE_REGISTER'!$B:$B,A72,'06_EVIDENCE_REGISTER'!$K:$K,"Current")-COUNTIFS('06_EVIDENCE_REGISTER'!$A:$A,U72,'06_EVIDENCE_REGISTER'!$B:$B,A72,'06_EVIDENCE_REGISTER'!$K:$K,"Current",'06_EVIDENCE_REGISTER'!$I:$I,"&lt;"&amp;TODAY(),'06_EVIDENCE_REGISTER'!$I:$I,"&lt;&gt;")&gt;0,"Current evidence","Missing / stale / mismatched")))</f>
        <v/>
      </c>
      <c r="W72" s="6" t="n"/>
      <c r="X72" s="6" t="n"/>
      <c r="Y72" s="6" t="n"/>
      <c r="Z72" s="6" t="n"/>
    </row>
    <row r="73">
      <c r="A73" s="6" t="inlineStr">
        <is>
          <t>DS-0069</t>
        </is>
      </c>
      <c r="B73" s="46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46" t="n"/>
      <c r="M73" s="46" t="n"/>
      <c r="N73" s="46" t="n"/>
      <c r="O73" s="46" t="n"/>
      <c r="P73" s="46" t="n"/>
      <c r="Q73" s="46" t="n"/>
      <c r="R73" s="46" t="n"/>
      <c r="S73" s="46" t="n"/>
      <c r="T73" s="46" t="n"/>
      <c r="U73" s="46" t="n"/>
      <c r="V73" s="16">
        <f>IF(C73="","",IF(U73="","Missing evidence",IF(COUNTIFS('06_EVIDENCE_REGISTER'!$A:$A,U73,'06_EVIDENCE_REGISTER'!$B:$B,A73,'06_EVIDENCE_REGISTER'!$K:$K,"Current")-COUNTIFS('06_EVIDENCE_REGISTER'!$A:$A,U73,'06_EVIDENCE_REGISTER'!$B:$B,A73,'06_EVIDENCE_REGISTER'!$K:$K,"Current",'06_EVIDENCE_REGISTER'!$I:$I,"&lt;"&amp;TODAY(),'06_EVIDENCE_REGISTER'!$I:$I,"&lt;&gt;")&gt;0,"Current evidence","Missing / stale / mismatched")))</f>
        <v/>
      </c>
      <c r="W73" s="6" t="n"/>
      <c r="X73" s="6" t="n"/>
      <c r="Y73" s="6" t="n"/>
      <c r="Z73" s="6" t="n"/>
    </row>
    <row r="74">
      <c r="A74" s="6" t="inlineStr">
        <is>
          <t>DS-0070</t>
        </is>
      </c>
      <c r="B74" s="46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46" t="n"/>
      <c r="M74" s="46" t="n"/>
      <c r="N74" s="46" t="n"/>
      <c r="O74" s="46" t="n"/>
      <c r="P74" s="46" t="n"/>
      <c r="Q74" s="46" t="n"/>
      <c r="R74" s="46" t="n"/>
      <c r="S74" s="46" t="n"/>
      <c r="T74" s="46" t="n"/>
      <c r="U74" s="46" t="n"/>
      <c r="V74" s="16">
        <f>IF(C74="","",IF(U74="","Missing evidence",IF(COUNTIFS('06_EVIDENCE_REGISTER'!$A:$A,U74,'06_EVIDENCE_REGISTER'!$B:$B,A74,'06_EVIDENCE_REGISTER'!$K:$K,"Current")-COUNTIFS('06_EVIDENCE_REGISTER'!$A:$A,U74,'06_EVIDENCE_REGISTER'!$B:$B,A74,'06_EVIDENCE_REGISTER'!$K:$K,"Current",'06_EVIDENCE_REGISTER'!$I:$I,"&lt;"&amp;TODAY(),'06_EVIDENCE_REGISTER'!$I:$I,"&lt;&gt;")&gt;0,"Current evidence","Missing / stale / mismatched")))</f>
        <v/>
      </c>
      <c r="W74" s="6" t="n"/>
      <c r="X74" s="6" t="n"/>
      <c r="Y74" s="6" t="n"/>
      <c r="Z74" s="6" t="n"/>
    </row>
    <row r="75">
      <c r="A75" s="6" t="inlineStr">
        <is>
          <t>DS-0071</t>
        </is>
      </c>
      <c r="B75" s="46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46" t="n"/>
      <c r="M75" s="46" t="n"/>
      <c r="N75" s="46" t="n"/>
      <c r="O75" s="46" t="n"/>
      <c r="P75" s="46" t="n"/>
      <c r="Q75" s="46" t="n"/>
      <c r="R75" s="46" t="n"/>
      <c r="S75" s="46" t="n"/>
      <c r="T75" s="46" t="n"/>
      <c r="U75" s="46" t="n"/>
      <c r="V75" s="16">
        <f>IF(C75="","",IF(U75="","Missing evidence",IF(COUNTIFS('06_EVIDENCE_REGISTER'!$A:$A,U75,'06_EVIDENCE_REGISTER'!$B:$B,A75,'06_EVIDENCE_REGISTER'!$K:$K,"Current")-COUNTIFS('06_EVIDENCE_REGISTER'!$A:$A,U75,'06_EVIDENCE_REGISTER'!$B:$B,A75,'06_EVIDENCE_REGISTER'!$K:$K,"Current",'06_EVIDENCE_REGISTER'!$I:$I,"&lt;"&amp;TODAY(),'06_EVIDENCE_REGISTER'!$I:$I,"&lt;&gt;")&gt;0,"Current evidence","Missing / stale / mismatched")))</f>
        <v/>
      </c>
      <c r="W75" s="6" t="n"/>
      <c r="X75" s="6" t="n"/>
      <c r="Y75" s="6" t="n"/>
      <c r="Z75" s="6" t="n"/>
    </row>
    <row r="76">
      <c r="A76" s="6" t="inlineStr">
        <is>
          <t>DS-0072</t>
        </is>
      </c>
      <c r="B76" s="46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46" t="n"/>
      <c r="M76" s="46" t="n"/>
      <c r="N76" s="46" t="n"/>
      <c r="O76" s="46" t="n"/>
      <c r="P76" s="46" t="n"/>
      <c r="Q76" s="46" t="n"/>
      <c r="R76" s="46" t="n"/>
      <c r="S76" s="46" t="n"/>
      <c r="T76" s="46" t="n"/>
      <c r="U76" s="46" t="n"/>
      <c r="V76" s="16">
        <f>IF(C76="","",IF(U76="","Missing evidence",IF(COUNTIFS('06_EVIDENCE_REGISTER'!$A:$A,U76,'06_EVIDENCE_REGISTER'!$B:$B,A76,'06_EVIDENCE_REGISTER'!$K:$K,"Current")-COUNTIFS('06_EVIDENCE_REGISTER'!$A:$A,U76,'06_EVIDENCE_REGISTER'!$B:$B,A76,'06_EVIDENCE_REGISTER'!$K:$K,"Current",'06_EVIDENCE_REGISTER'!$I:$I,"&lt;"&amp;TODAY(),'06_EVIDENCE_REGISTER'!$I:$I,"&lt;&gt;")&gt;0,"Current evidence","Missing / stale / mismatched")))</f>
        <v/>
      </c>
      <c r="W76" s="6" t="n"/>
      <c r="X76" s="6" t="n"/>
      <c r="Y76" s="6" t="n"/>
      <c r="Z76" s="6" t="n"/>
    </row>
    <row r="77">
      <c r="A77" s="6" t="inlineStr">
        <is>
          <t>DS-0073</t>
        </is>
      </c>
      <c r="B77" s="46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46" t="n"/>
      <c r="M77" s="46" t="n"/>
      <c r="N77" s="46" t="n"/>
      <c r="O77" s="46" t="n"/>
      <c r="P77" s="46" t="n"/>
      <c r="Q77" s="46" t="n"/>
      <c r="R77" s="46" t="n"/>
      <c r="S77" s="46" t="n"/>
      <c r="T77" s="46" t="n"/>
      <c r="U77" s="46" t="n"/>
      <c r="V77" s="16">
        <f>IF(C77="","",IF(U77="","Missing evidence",IF(COUNTIFS('06_EVIDENCE_REGISTER'!$A:$A,U77,'06_EVIDENCE_REGISTER'!$B:$B,A77,'06_EVIDENCE_REGISTER'!$K:$K,"Current")-COUNTIFS('06_EVIDENCE_REGISTER'!$A:$A,U77,'06_EVIDENCE_REGISTER'!$B:$B,A77,'06_EVIDENCE_REGISTER'!$K:$K,"Current",'06_EVIDENCE_REGISTER'!$I:$I,"&lt;"&amp;TODAY(),'06_EVIDENCE_REGISTER'!$I:$I,"&lt;&gt;")&gt;0,"Current evidence","Missing / stale / mismatched")))</f>
        <v/>
      </c>
      <c r="W77" s="6" t="n"/>
      <c r="X77" s="6" t="n"/>
      <c r="Y77" s="6" t="n"/>
      <c r="Z77" s="6" t="n"/>
    </row>
    <row r="78">
      <c r="A78" s="6" t="inlineStr">
        <is>
          <t>DS-0074</t>
        </is>
      </c>
      <c r="B78" s="46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46" t="n"/>
      <c r="M78" s="46" t="n"/>
      <c r="N78" s="46" t="n"/>
      <c r="O78" s="46" t="n"/>
      <c r="P78" s="46" t="n"/>
      <c r="Q78" s="46" t="n"/>
      <c r="R78" s="46" t="n"/>
      <c r="S78" s="46" t="n"/>
      <c r="T78" s="46" t="n"/>
      <c r="U78" s="46" t="n"/>
      <c r="V78" s="16">
        <f>IF(C78="","",IF(U78="","Missing evidence",IF(COUNTIFS('06_EVIDENCE_REGISTER'!$A:$A,U78,'06_EVIDENCE_REGISTER'!$B:$B,A78,'06_EVIDENCE_REGISTER'!$K:$K,"Current")-COUNTIFS('06_EVIDENCE_REGISTER'!$A:$A,U78,'06_EVIDENCE_REGISTER'!$B:$B,A78,'06_EVIDENCE_REGISTER'!$K:$K,"Current",'06_EVIDENCE_REGISTER'!$I:$I,"&lt;"&amp;TODAY(),'06_EVIDENCE_REGISTER'!$I:$I,"&lt;&gt;")&gt;0,"Current evidence","Missing / stale / mismatched")))</f>
        <v/>
      </c>
      <c r="W78" s="6" t="n"/>
      <c r="X78" s="6" t="n"/>
      <c r="Y78" s="6" t="n"/>
      <c r="Z78" s="6" t="n"/>
    </row>
    <row r="79">
      <c r="A79" s="6" t="inlineStr">
        <is>
          <t>DS-0075</t>
        </is>
      </c>
      <c r="B79" s="46" t="n"/>
      <c r="C79" s="46" t="n"/>
      <c r="D79" s="46" t="n"/>
      <c r="E79" s="46" t="n"/>
      <c r="F79" s="46" t="n"/>
      <c r="G79" s="46" t="n"/>
      <c r="H79" s="46" t="n"/>
      <c r="I79" s="46" t="n"/>
      <c r="J79" s="46" t="n"/>
      <c r="K79" s="46" t="n"/>
      <c r="L79" s="46" t="n"/>
      <c r="M79" s="46" t="n"/>
      <c r="N79" s="46" t="n"/>
      <c r="O79" s="46" t="n"/>
      <c r="P79" s="46" t="n"/>
      <c r="Q79" s="46" t="n"/>
      <c r="R79" s="46" t="n"/>
      <c r="S79" s="46" t="n"/>
      <c r="T79" s="46" t="n"/>
      <c r="U79" s="46" t="n"/>
      <c r="V79" s="16">
        <f>IF(C79="","",IF(U79="","Missing evidence",IF(COUNTIFS('06_EVIDENCE_REGISTER'!$A:$A,U79,'06_EVIDENCE_REGISTER'!$B:$B,A79,'06_EVIDENCE_REGISTER'!$K:$K,"Current")-COUNTIFS('06_EVIDENCE_REGISTER'!$A:$A,U79,'06_EVIDENCE_REGISTER'!$B:$B,A79,'06_EVIDENCE_REGISTER'!$K:$K,"Current",'06_EVIDENCE_REGISTER'!$I:$I,"&lt;"&amp;TODAY(),'06_EVIDENCE_REGISTER'!$I:$I,"&lt;&gt;")&gt;0,"Current evidence","Missing / stale / mismatched")))</f>
        <v/>
      </c>
      <c r="W79" s="6" t="n"/>
      <c r="X79" s="6" t="n"/>
      <c r="Y79" s="6" t="n"/>
      <c r="Z79" s="6" t="n"/>
    </row>
    <row r="80">
      <c r="A80" s="6" t="inlineStr">
        <is>
          <t>DS-0076</t>
        </is>
      </c>
      <c r="B80" s="46" t="n"/>
      <c r="C80" s="46" t="n"/>
      <c r="D80" s="46" t="n"/>
      <c r="E80" s="46" t="n"/>
      <c r="F80" s="46" t="n"/>
      <c r="G80" s="46" t="n"/>
      <c r="H80" s="46" t="n"/>
      <c r="I80" s="46" t="n"/>
      <c r="J80" s="46" t="n"/>
      <c r="K80" s="46" t="n"/>
      <c r="L80" s="46" t="n"/>
      <c r="M80" s="46" t="n"/>
      <c r="N80" s="46" t="n"/>
      <c r="O80" s="46" t="n"/>
      <c r="P80" s="46" t="n"/>
      <c r="Q80" s="46" t="n"/>
      <c r="R80" s="46" t="n"/>
      <c r="S80" s="46" t="n"/>
      <c r="T80" s="46" t="n"/>
      <c r="U80" s="46" t="n"/>
      <c r="V80" s="16">
        <f>IF(C80="","",IF(U80="","Missing evidence",IF(COUNTIFS('06_EVIDENCE_REGISTER'!$A:$A,U80,'06_EVIDENCE_REGISTER'!$B:$B,A80,'06_EVIDENCE_REGISTER'!$K:$K,"Current")-COUNTIFS('06_EVIDENCE_REGISTER'!$A:$A,U80,'06_EVIDENCE_REGISTER'!$B:$B,A80,'06_EVIDENCE_REGISTER'!$K:$K,"Current",'06_EVIDENCE_REGISTER'!$I:$I,"&lt;"&amp;TODAY(),'06_EVIDENCE_REGISTER'!$I:$I,"&lt;&gt;")&gt;0,"Current evidence","Missing / stale / mismatched")))</f>
        <v/>
      </c>
      <c r="W80" s="6" t="n"/>
      <c r="X80" s="6" t="n"/>
      <c r="Y80" s="6" t="n"/>
      <c r="Z80" s="6" t="n"/>
    </row>
    <row r="81">
      <c r="A81" s="6" t="inlineStr">
        <is>
          <t>DS-0077</t>
        </is>
      </c>
      <c r="B81" s="46" t="n"/>
      <c r="C81" s="46" t="n"/>
      <c r="D81" s="46" t="n"/>
      <c r="E81" s="46" t="n"/>
      <c r="F81" s="46" t="n"/>
      <c r="G81" s="46" t="n"/>
      <c r="H81" s="46" t="n"/>
      <c r="I81" s="46" t="n"/>
      <c r="J81" s="46" t="n"/>
      <c r="K81" s="46" t="n"/>
      <c r="L81" s="46" t="n"/>
      <c r="M81" s="46" t="n"/>
      <c r="N81" s="46" t="n"/>
      <c r="O81" s="46" t="n"/>
      <c r="P81" s="46" t="n"/>
      <c r="Q81" s="46" t="n"/>
      <c r="R81" s="46" t="n"/>
      <c r="S81" s="46" t="n"/>
      <c r="T81" s="46" t="n"/>
      <c r="U81" s="46" t="n"/>
      <c r="V81" s="16">
        <f>IF(C81="","",IF(U81="","Missing evidence",IF(COUNTIFS('06_EVIDENCE_REGISTER'!$A:$A,U81,'06_EVIDENCE_REGISTER'!$B:$B,A81,'06_EVIDENCE_REGISTER'!$K:$K,"Current")-COUNTIFS('06_EVIDENCE_REGISTER'!$A:$A,U81,'06_EVIDENCE_REGISTER'!$B:$B,A81,'06_EVIDENCE_REGISTER'!$K:$K,"Current",'06_EVIDENCE_REGISTER'!$I:$I,"&lt;"&amp;TODAY(),'06_EVIDENCE_REGISTER'!$I:$I,"&lt;&gt;")&gt;0,"Current evidence","Missing / stale / mismatched")))</f>
        <v/>
      </c>
      <c r="W81" s="6" t="n"/>
      <c r="X81" s="6" t="n"/>
      <c r="Y81" s="6" t="n"/>
      <c r="Z81" s="6" t="n"/>
    </row>
    <row r="82">
      <c r="A82" s="6" t="inlineStr">
        <is>
          <t>DS-0078</t>
        </is>
      </c>
      <c r="B82" s="46" t="n"/>
      <c r="C82" s="46" t="n"/>
      <c r="D82" s="46" t="n"/>
      <c r="E82" s="46" t="n"/>
      <c r="F82" s="46" t="n"/>
      <c r="G82" s="46" t="n"/>
      <c r="H82" s="46" t="n"/>
      <c r="I82" s="46" t="n"/>
      <c r="J82" s="46" t="n"/>
      <c r="K82" s="46" t="n"/>
      <c r="L82" s="46" t="n"/>
      <c r="M82" s="46" t="n"/>
      <c r="N82" s="46" t="n"/>
      <c r="O82" s="46" t="n"/>
      <c r="P82" s="46" t="n"/>
      <c r="Q82" s="46" t="n"/>
      <c r="R82" s="46" t="n"/>
      <c r="S82" s="46" t="n"/>
      <c r="T82" s="46" t="n"/>
      <c r="U82" s="46" t="n"/>
      <c r="V82" s="16">
        <f>IF(C82="","",IF(U82="","Missing evidence",IF(COUNTIFS('06_EVIDENCE_REGISTER'!$A:$A,U82,'06_EVIDENCE_REGISTER'!$B:$B,A82,'06_EVIDENCE_REGISTER'!$K:$K,"Current")-COUNTIFS('06_EVIDENCE_REGISTER'!$A:$A,U82,'06_EVIDENCE_REGISTER'!$B:$B,A82,'06_EVIDENCE_REGISTER'!$K:$K,"Current",'06_EVIDENCE_REGISTER'!$I:$I,"&lt;"&amp;TODAY(),'06_EVIDENCE_REGISTER'!$I:$I,"&lt;&gt;")&gt;0,"Current evidence","Missing / stale / mismatched")))</f>
        <v/>
      </c>
      <c r="W82" s="6" t="n"/>
      <c r="X82" s="6" t="n"/>
      <c r="Y82" s="6" t="n"/>
      <c r="Z82" s="6" t="n"/>
    </row>
    <row r="83">
      <c r="A83" s="6" t="inlineStr">
        <is>
          <t>DS-0079</t>
        </is>
      </c>
      <c r="B83" s="46" t="n"/>
      <c r="C83" s="46" t="n"/>
      <c r="D83" s="46" t="n"/>
      <c r="E83" s="46" t="n"/>
      <c r="F83" s="46" t="n"/>
      <c r="G83" s="46" t="n"/>
      <c r="H83" s="46" t="n"/>
      <c r="I83" s="46" t="n"/>
      <c r="J83" s="46" t="n"/>
      <c r="K83" s="46" t="n"/>
      <c r="L83" s="46" t="n"/>
      <c r="M83" s="46" t="n"/>
      <c r="N83" s="46" t="n"/>
      <c r="O83" s="46" t="n"/>
      <c r="P83" s="46" t="n"/>
      <c r="Q83" s="46" t="n"/>
      <c r="R83" s="46" t="n"/>
      <c r="S83" s="46" t="n"/>
      <c r="T83" s="46" t="n"/>
      <c r="U83" s="46" t="n"/>
      <c r="V83" s="16">
        <f>IF(C83="","",IF(U83="","Missing evidence",IF(COUNTIFS('06_EVIDENCE_REGISTER'!$A:$A,U83,'06_EVIDENCE_REGISTER'!$B:$B,A83,'06_EVIDENCE_REGISTER'!$K:$K,"Current")-COUNTIFS('06_EVIDENCE_REGISTER'!$A:$A,U83,'06_EVIDENCE_REGISTER'!$B:$B,A83,'06_EVIDENCE_REGISTER'!$K:$K,"Current",'06_EVIDENCE_REGISTER'!$I:$I,"&lt;"&amp;TODAY(),'06_EVIDENCE_REGISTER'!$I:$I,"&lt;&gt;")&gt;0,"Current evidence","Missing / stale / mismatched")))</f>
        <v/>
      </c>
      <c r="W83" s="6" t="n"/>
      <c r="X83" s="6" t="n"/>
      <c r="Y83" s="6" t="n"/>
      <c r="Z83" s="6" t="n"/>
    </row>
    <row r="84">
      <c r="A84" s="6" t="inlineStr">
        <is>
          <t>DS-0080</t>
        </is>
      </c>
      <c r="B84" s="46" t="n"/>
      <c r="C84" s="46" t="n"/>
      <c r="D84" s="46" t="n"/>
      <c r="E84" s="46" t="n"/>
      <c r="F84" s="46" t="n"/>
      <c r="G84" s="46" t="n"/>
      <c r="H84" s="46" t="n"/>
      <c r="I84" s="46" t="n"/>
      <c r="J84" s="46" t="n"/>
      <c r="K84" s="46" t="n"/>
      <c r="L84" s="46" t="n"/>
      <c r="M84" s="46" t="n"/>
      <c r="N84" s="46" t="n"/>
      <c r="O84" s="46" t="n"/>
      <c r="P84" s="46" t="n"/>
      <c r="Q84" s="46" t="n"/>
      <c r="R84" s="46" t="n"/>
      <c r="S84" s="46" t="n"/>
      <c r="T84" s="46" t="n"/>
      <c r="U84" s="46" t="n"/>
      <c r="V84" s="16">
        <f>IF(C84="","",IF(U84="","Missing evidence",IF(COUNTIFS('06_EVIDENCE_REGISTER'!$A:$A,U84,'06_EVIDENCE_REGISTER'!$B:$B,A84,'06_EVIDENCE_REGISTER'!$K:$K,"Current")-COUNTIFS('06_EVIDENCE_REGISTER'!$A:$A,U84,'06_EVIDENCE_REGISTER'!$B:$B,A84,'06_EVIDENCE_REGISTER'!$K:$K,"Current",'06_EVIDENCE_REGISTER'!$I:$I,"&lt;"&amp;TODAY(),'06_EVIDENCE_REGISTER'!$I:$I,"&lt;&gt;")&gt;0,"Current evidence","Missing / stale / mismatched")))</f>
        <v/>
      </c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 ht="23" customHeight="1" s="70">
      <c r="A87" s="33" t="inlineStr">
        <is>
          <t>DATASET COVERAGE SUMMARY</t>
        </is>
      </c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6" t="n"/>
      <c r="X87" s="6" t="n"/>
      <c r="Y87" s="6" t="n"/>
      <c r="Z87" s="6" t="n"/>
    </row>
    <row r="88" ht="31" customHeight="1" s="70">
      <c r="A88" s="40" t="inlineStr">
        <is>
          <t>Metric</t>
        </is>
      </c>
      <c r="B88" s="40" t="inlineStr">
        <is>
          <t>Value</t>
        </is>
      </c>
      <c r="C88" s="40" t="inlineStr">
        <is>
          <t>Interpretation</t>
        </is>
      </c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Training datasets registered</t>
        </is>
      </c>
      <c r="B89" s="16">
        <f>COUNTIFS(B5:B84,"Training",C5:C84,"&lt;&gt;",T5:T84,"Current")</f>
        <v/>
      </c>
      <c r="C89" s="6" t="inlineStr">
        <is>
          <t>Only required when training datasets are used.</t>
        </is>
      </c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Validation datasets registered</t>
        </is>
      </c>
      <c r="B90" s="16">
        <f>COUNTIFS(B5:B84,"Validation",C5:C84,"&lt;&gt;",T5:T84,"Current")</f>
        <v/>
      </c>
      <c r="C90" s="6" t="inlineStr">
        <is>
          <t>Only required when validation datasets are used.</t>
        </is>
      </c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Testing datasets registered</t>
        </is>
      </c>
      <c r="B91" s="16">
        <f>COUNTIFS(B5:B84,"Testing",C5:C84,"&lt;&gt;",T5:T84,"Current")</f>
        <v/>
      </c>
      <c r="C91" s="6" t="inlineStr">
        <is>
          <t>Article 10 testing dataset route.</t>
        </is>
      </c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Current datasets lacking evidence</t>
        </is>
      </c>
      <c r="B92" s="16">
        <f>COUNTIFS(T5:T84,"Current",V5:V84,"&lt;&gt;Current evidence")</f>
        <v/>
      </c>
      <c r="C92" s="6" t="inlineStr">
        <is>
          <t>Readiness blocker for active Article 10 datasets.</t>
        </is>
      </c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Datasets with unresolved special-category status</t>
        </is>
      </c>
      <c r="B93" s="16">
        <f>COUNTIFS(C5:C84,"&lt;&gt;",R5:R84,"Needs assessment")</f>
        <v/>
      </c>
      <c r="C93" s="6" t="inlineStr">
        <is>
          <t>Article 4a / data-protection review trigger.</t>
        </is>
      </c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V93"/>
  <mergeCells count="3">
    <mergeCell ref="A2:V2"/>
    <mergeCell ref="A1:V1"/>
    <mergeCell ref="A87:V87"/>
  </mergeCells>
  <conditionalFormatting sqref="V5:V84">
    <cfRule type="expression" priority="1" dxfId="0">
      <formula>V5="Current evidence"</formula>
    </cfRule>
    <cfRule type="expression" priority="2" dxfId="1">
      <formula>AND(C5&lt;&gt;"",V5&lt;&gt;"Current evidence")</formula>
    </cfRule>
  </conditionalFormatting>
  <dataValidations count="3">
    <dataValidation sqref="B5:B84" showDropDown="0" showInputMessage="0" showErrorMessage="0" allowBlank="0" type="list">
      <formula1>"Training,Validation,Testing,Reference / benchmark,Operational input,Monitoring / post-market,Other"</formula1>
    </dataValidation>
    <dataValidation sqref="R5:R84" showDropDown="0" showInputMessage="0" showErrorMessage="0" allowBlank="0" type="list">
      <formula1>"Yes,No,Needs assessment"</formula1>
    </dataValidation>
    <dataValidation sqref="T5:T84" showDropDown="0" showInputMessage="0" showErrorMessage="0" allowBlank="0" type="list">
      <formula1>"Draft,Current,Superseded,Rejected,Retired"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4" customWidth="1" style="70" min="3" max="3"/>
    <col width="31" customWidth="1" style="70" min="4" max="4"/>
    <col width="30" customWidth="1" style="70" min="5" max="5"/>
    <col width="28" customWidth="1" style="70" min="6" max="6"/>
    <col width="24" customWidth="1" style="70" min="7" max="7"/>
    <col width="24" customWidth="1" style="70" min="8" max="8"/>
    <col width="22" customWidth="1" style="70" min="9" max="9"/>
    <col width="22" customWidth="1" style="70" min="10" max="10"/>
    <col width="21" customWidth="1" style="70" min="11" max="11"/>
    <col width="21" customWidth="1" style="70" min="12" max="12"/>
    <col width="20" customWidth="1" style="70" min="13" max="13"/>
    <col width="22" customWidth="1" style="70" min="14" max="14"/>
    <col width="22" customWidth="1" style="70" min="15" max="15"/>
  </cols>
  <sheetData>
    <row r="1" ht="35" customHeight="1" s="70">
      <c r="A1" s="15" t="inlineStr">
        <is>
          <t>Data Quality, Representativeness &amp; Bias Test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Methods and thresholds are system-specific. Demographic parity, equal opportunity or any other fairness metric is used only when justified for the intended purpose and risk.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Test ID</t>
        </is>
      </c>
      <c r="B4" s="40" t="inlineStr">
        <is>
          <t>Dataset ID</t>
        </is>
      </c>
      <c r="C4" s="40" t="inlineStr">
        <is>
          <t>Article 10 area</t>
        </is>
      </c>
      <c r="D4" s="40" t="inlineStr">
        <is>
          <t>Test / assessment objective</t>
        </is>
      </c>
      <c r="E4" s="40" t="inlineStr">
        <is>
          <t>Method / metric</t>
        </is>
      </c>
      <c r="F4" s="40" t="inlineStr">
        <is>
          <t>Acceptance criterion / rationale</t>
        </is>
      </c>
      <c r="G4" s="40" t="inlineStr">
        <is>
          <t>Population / subgroup / context</t>
        </is>
      </c>
      <c r="H4" s="40" t="inlineStr">
        <is>
          <t>Observed result</t>
        </is>
      </c>
      <c r="I4" s="40" t="inlineStr">
        <is>
          <t>Outcome</t>
        </is>
      </c>
      <c r="J4" s="40" t="inlineStr">
        <is>
          <t>Bias / gap identified?</t>
        </is>
      </c>
      <c r="K4" s="40" t="inlineStr">
        <is>
          <t>Mitigation / remediation ID</t>
        </is>
      </c>
      <c r="L4" s="40" t="inlineStr">
        <is>
          <t>Retest / validation result</t>
        </is>
      </c>
      <c r="M4" s="40" t="inlineStr">
        <is>
          <t>Owner</t>
        </is>
      </c>
      <c r="N4" s="40" t="inlineStr">
        <is>
          <t>Evidence ID</t>
        </is>
      </c>
      <c r="O4" s="40" t="inlineStr">
        <is>
          <t>Evidence state</t>
        </is>
      </c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DQT-001</t>
        </is>
      </c>
      <c r="B5" s="46" t="str"/>
      <c r="C5" s="46" t="inlineStr">
        <is>
          <t>10(3)</t>
        </is>
      </c>
      <c r="D5" s="46" t="inlineStr">
        <is>
          <t>Relevance to intended purpose</t>
        </is>
      </c>
      <c r="E5" s="46" t="str"/>
      <c r="F5" s="46" t="str"/>
      <c r="G5" s="46" t="str"/>
      <c r="H5" s="46" t="str"/>
      <c r="I5" s="46" t="inlineStr">
        <is>
          <t>Needs assessment</t>
        </is>
      </c>
      <c r="J5" s="46" t="inlineStr">
        <is>
          <t>Needs assessment</t>
        </is>
      </c>
      <c r="K5" s="46" t="str"/>
      <c r="L5" s="46" t="str"/>
      <c r="M5" s="46" t="str"/>
      <c r="N5" s="46" t="str"/>
      <c r="O5" s="16">
        <f>IF(I5="N/A — justified","N/A",IF(N5="","Missing evidence",IF(COUNTIFS('06_EVIDENCE_REGISTER'!$A:$A,N5,'06_EVIDENCE_REGISTER'!$B:$B,A5,'06_EVIDENCE_REGISTER'!$K:$K,"Current")-COUNTIFS('06_EVIDENCE_REGISTER'!$A:$A,N5,'06_EVIDENCE_REGISTER'!$B:$B,A5,'06_EVIDENCE_REGISTER'!$K:$K,"Current",'06_EVIDENCE_REGISTER'!$I:$I,"&lt;"&amp;TODAY(),'06_EVIDENCE_REGISTER'!$I:$I,"&lt;&gt;")&gt;0,"Current evidence","Missing / stale / mismatched")))</f>
        <v/>
      </c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DQT-002</t>
        </is>
      </c>
      <c r="B6" s="46" t="str"/>
      <c r="C6" s="46" t="inlineStr">
        <is>
          <t>10(3)</t>
        </is>
      </c>
      <c r="D6" s="46" t="inlineStr">
        <is>
          <t>Sufficient representativeness of target population/context</t>
        </is>
      </c>
      <c r="E6" s="46" t="str"/>
      <c r="F6" s="46" t="str"/>
      <c r="G6" s="46" t="str"/>
      <c r="H6" s="46" t="str"/>
      <c r="I6" s="46" t="inlineStr">
        <is>
          <t>Needs assessment</t>
        </is>
      </c>
      <c r="J6" s="46" t="inlineStr">
        <is>
          <t>Needs assessment</t>
        </is>
      </c>
      <c r="K6" s="46" t="str"/>
      <c r="L6" s="46" t="str"/>
      <c r="M6" s="46" t="str"/>
      <c r="N6" s="46" t="str"/>
      <c r="O6" s="16">
        <f>IF(I6="N/A — justified","N/A",IF(N6="","Missing evidence",IF(COUNTIFS('06_EVIDENCE_REGISTER'!$A:$A,N6,'06_EVIDENCE_REGISTER'!$B:$B,A6,'06_EVIDENCE_REGISTER'!$K:$K,"Current")-COUNTIFS('06_EVIDENCE_REGISTER'!$A:$A,N6,'06_EVIDENCE_REGISTER'!$B:$B,A6,'06_EVIDENCE_REGISTER'!$K:$K,"Current",'06_EVIDENCE_REGISTER'!$I:$I,"&lt;"&amp;TODAY(),'06_EVIDENCE_REGISTER'!$I:$I,"&lt;&gt;")&gt;0,"Current evidence","Missing / stale / mismatched")))</f>
        <v/>
      </c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DQT-003</t>
        </is>
      </c>
      <c r="B7" s="46" t="str"/>
      <c r="C7" s="46" t="inlineStr">
        <is>
          <t>10(3)</t>
        </is>
      </c>
      <c r="D7" s="46" t="inlineStr">
        <is>
          <t>Error / label-quality assessment</t>
        </is>
      </c>
      <c r="E7" s="46" t="str"/>
      <c r="F7" s="46" t="str"/>
      <c r="G7" s="46" t="str"/>
      <c r="H7" s="46" t="str"/>
      <c r="I7" s="46" t="inlineStr">
        <is>
          <t>Needs assessment</t>
        </is>
      </c>
      <c r="J7" s="46" t="inlineStr">
        <is>
          <t>Needs assessment</t>
        </is>
      </c>
      <c r="K7" s="46" t="str"/>
      <c r="L7" s="46" t="str"/>
      <c r="M7" s="46" t="str"/>
      <c r="N7" s="46" t="str"/>
      <c r="O7" s="16">
        <f>IF(I7="N/A — justified","N/A",IF(N7="","Missing evidence",IF(COUNTIFS('06_EVIDENCE_REGISTER'!$A:$A,N7,'06_EVIDENCE_REGISTER'!$B:$B,A7,'06_EVIDENCE_REGISTER'!$K:$K,"Current")-COUNTIFS('06_EVIDENCE_REGISTER'!$A:$A,N7,'06_EVIDENCE_REGISTER'!$B:$B,A7,'06_EVIDENCE_REGISTER'!$K:$K,"Current",'06_EVIDENCE_REGISTER'!$I:$I,"&lt;"&amp;TODAY(),'06_EVIDENCE_REGISTER'!$I:$I,"&lt;&gt;")&gt;0,"Current evidence","Missing / stale / mismatched")))</f>
        <v/>
      </c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DQT-004</t>
        </is>
      </c>
      <c r="B8" s="46" t="str"/>
      <c r="C8" s="46" t="inlineStr">
        <is>
          <t>10(3)</t>
        </is>
      </c>
      <c r="D8" s="46" t="inlineStr">
        <is>
          <t>Completeness assessment</t>
        </is>
      </c>
      <c r="E8" s="46" t="str"/>
      <c r="F8" s="46" t="str"/>
      <c r="G8" s="46" t="str"/>
      <c r="H8" s="46" t="str"/>
      <c r="I8" s="46" t="inlineStr">
        <is>
          <t>Needs assessment</t>
        </is>
      </c>
      <c r="J8" s="46" t="inlineStr">
        <is>
          <t>Needs assessment</t>
        </is>
      </c>
      <c r="K8" s="46" t="str"/>
      <c r="L8" s="46" t="str"/>
      <c r="M8" s="46" t="str"/>
      <c r="N8" s="46" t="str"/>
      <c r="O8" s="16">
        <f>IF(I8="N/A — justified","N/A",IF(N8="","Missing evidence",IF(COUNTIFS('06_EVIDENCE_REGISTER'!$A:$A,N8,'06_EVIDENCE_REGISTER'!$B:$B,A8,'06_EVIDENCE_REGISTER'!$K:$K,"Current")-COUNTIFS('06_EVIDENCE_REGISTER'!$A:$A,N8,'06_EVIDENCE_REGISTER'!$B:$B,A8,'06_EVIDENCE_REGISTER'!$K:$K,"Current",'06_EVIDENCE_REGISTER'!$I:$I,"&lt;"&amp;TODAY(),'06_EVIDENCE_REGISTER'!$I:$I,"&lt;&gt;")&gt;0,"Current evidence","Missing / stale / mismatched")))</f>
        <v/>
      </c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DQT-005</t>
        </is>
      </c>
      <c r="B9" s="46" t="str"/>
      <c r="C9" s="46" t="inlineStr">
        <is>
          <t>10(3)</t>
        </is>
      </c>
      <c r="D9" s="46" t="inlineStr">
        <is>
          <t>Appropriate statistical properties</t>
        </is>
      </c>
      <c r="E9" s="46" t="str"/>
      <c r="F9" s="46" t="str"/>
      <c r="G9" s="46" t="str"/>
      <c r="H9" s="46" t="str"/>
      <c r="I9" s="46" t="inlineStr">
        <is>
          <t>Needs assessment</t>
        </is>
      </c>
      <c r="J9" s="46" t="inlineStr">
        <is>
          <t>Needs assessment</t>
        </is>
      </c>
      <c r="K9" s="46" t="str"/>
      <c r="L9" s="46" t="str"/>
      <c r="M9" s="46" t="str"/>
      <c r="N9" s="46" t="str"/>
      <c r="O9" s="16">
        <f>IF(I9="N/A — justified","N/A",IF(N9="","Missing evidence",IF(COUNTIFS('06_EVIDENCE_REGISTER'!$A:$A,N9,'06_EVIDENCE_REGISTER'!$B:$B,A9,'06_EVIDENCE_REGISTER'!$K:$K,"Current")-COUNTIFS('06_EVIDENCE_REGISTER'!$A:$A,N9,'06_EVIDENCE_REGISTER'!$B:$B,A9,'06_EVIDENCE_REGISTER'!$K:$K,"Current",'06_EVIDENCE_REGISTER'!$I:$I,"&lt;"&amp;TODAY(),'06_EVIDENCE_REGISTER'!$I:$I,"&lt;&gt;")&gt;0,"Current evidence","Missing / stale / mismatched")))</f>
        <v/>
      </c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DQT-006</t>
        </is>
      </c>
      <c r="B10" s="46" t="str"/>
      <c r="C10" s="46" t="inlineStr">
        <is>
          <t>10(4)</t>
        </is>
      </c>
      <c r="D10" s="46" t="inlineStr">
        <is>
          <t>Geographical fit</t>
        </is>
      </c>
      <c r="E10" s="46" t="str"/>
      <c r="F10" s="46" t="str"/>
      <c r="G10" s="46" t="str"/>
      <c r="H10" s="46" t="str"/>
      <c r="I10" s="46" t="inlineStr">
        <is>
          <t>Needs assessment</t>
        </is>
      </c>
      <c r="J10" s="46" t="inlineStr">
        <is>
          <t>Needs assessment</t>
        </is>
      </c>
      <c r="K10" s="46" t="str"/>
      <c r="L10" s="46" t="str"/>
      <c r="M10" s="46" t="str"/>
      <c r="N10" s="46" t="str"/>
      <c r="O10" s="16">
        <f>IF(I10="N/A — justified","N/A",IF(N10="","Missing evidence",IF(COUNTIFS('06_EVIDENCE_REGISTER'!$A:$A,N10,'06_EVIDENCE_REGISTER'!$B:$B,A10,'06_EVIDENCE_REGISTER'!$K:$K,"Current")-COUNTIFS('06_EVIDENCE_REGISTER'!$A:$A,N10,'06_EVIDENCE_REGISTER'!$B:$B,A10,'06_EVIDENCE_REGISTER'!$K:$K,"Current",'06_EVIDENCE_REGISTER'!$I:$I,"&lt;"&amp;TODAY(),'06_EVIDENCE_REGISTER'!$I:$I,"&lt;&gt;")&gt;0,"Current evidence","Missing / stale / mismatched")))</f>
        <v/>
      </c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DQT-007</t>
        </is>
      </c>
      <c r="B11" s="46" t="str"/>
      <c r="C11" s="46" t="inlineStr">
        <is>
          <t>10(4)</t>
        </is>
      </c>
      <c r="D11" s="46" t="inlineStr">
        <is>
          <t>Contextual fit</t>
        </is>
      </c>
      <c r="E11" s="46" t="str"/>
      <c r="F11" s="46" t="str"/>
      <c r="G11" s="46" t="str"/>
      <c r="H11" s="46" t="str"/>
      <c r="I11" s="46" t="inlineStr">
        <is>
          <t>Needs assessment</t>
        </is>
      </c>
      <c r="J11" s="46" t="inlineStr">
        <is>
          <t>Needs assessment</t>
        </is>
      </c>
      <c r="K11" s="46" t="str"/>
      <c r="L11" s="46" t="str"/>
      <c r="M11" s="46" t="str"/>
      <c r="N11" s="46" t="str"/>
      <c r="O11" s="16">
        <f>IF(I11="N/A — justified","N/A",IF(N11="","Missing evidence",IF(COUNTIFS('06_EVIDENCE_REGISTER'!$A:$A,N11,'06_EVIDENCE_REGISTER'!$B:$B,A11,'06_EVIDENCE_REGISTER'!$K:$K,"Current")-COUNTIFS('06_EVIDENCE_REGISTER'!$A:$A,N11,'06_EVIDENCE_REGISTER'!$B:$B,A11,'06_EVIDENCE_REGISTER'!$K:$K,"Current",'06_EVIDENCE_REGISTER'!$I:$I,"&lt;"&amp;TODAY(),'06_EVIDENCE_REGISTER'!$I:$I,"&lt;&gt;")&gt;0,"Current evidence","Missing / stale / mismatched")))</f>
        <v/>
      </c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DQT-008</t>
        </is>
      </c>
      <c r="B12" s="46" t="str"/>
      <c r="C12" s="46" t="inlineStr">
        <is>
          <t>10(4)</t>
        </is>
      </c>
      <c r="D12" s="46" t="inlineStr">
        <is>
          <t>Behavioural / functional fit</t>
        </is>
      </c>
      <c r="E12" s="46" t="str"/>
      <c r="F12" s="46" t="str"/>
      <c r="G12" s="46" t="str"/>
      <c r="H12" s="46" t="str"/>
      <c r="I12" s="46" t="inlineStr">
        <is>
          <t>Needs assessment</t>
        </is>
      </c>
      <c r="J12" s="46" t="inlineStr">
        <is>
          <t>Needs assessment</t>
        </is>
      </c>
      <c r="K12" s="46" t="str"/>
      <c r="L12" s="46" t="str"/>
      <c r="M12" s="46" t="str"/>
      <c r="N12" s="46" t="str"/>
      <c r="O12" s="16">
        <f>IF(I12="N/A — justified","N/A",IF(N12="","Missing evidence",IF(COUNTIFS('06_EVIDENCE_REGISTER'!$A:$A,N12,'06_EVIDENCE_REGISTER'!$B:$B,A12,'06_EVIDENCE_REGISTER'!$K:$K,"Current")-COUNTIFS('06_EVIDENCE_REGISTER'!$A:$A,N12,'06_EVIDENCE_REGISTER'!$B:$B,A12,'06_EVIDENCE_REGISTER'!$K:$K,"Current",'06_EVIDENCE_REGISTER'!$I:$I,"&lt;"&amp;TODAY(),'06_EVIDENCE_REGISTER'!$I:$I,"&lt;&gt;")&gt;0,"Current evidence","Missing / stale / mismatched")))</f>
        <v/>
      </c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DQT-009</t>
        </is>
      </c>
      <c r="B13" s="46" t="str"/>
      <c r="C13" s="46" t="inlineStr">
        <is>
          <t>10(2)(f)</t>
        </is>
      </c>
      <c r="D13" s="46" t="inlineStr">
        <is>
          <t>Bias likely to affect health or safety</t>
        </is>
      </c>
      <c r="E13" s="46" t="str"/>
      <c r="F13" s="46" t="str"/>
      <c r="G13" s="46" t="str"/>
      <c r="H13" s="46" t="str"/>
      <c r="I13" s="46" t="inlineStr">
        <is>
          <t>Needs assessment</t>
        </is>
      </c>
      <c r="J13" s="46" t="inlineStr">
        <is>
          <t>Needs assessment</t>
        </is>
      </c>
      <c r="K13" s="46" t="str"/>
      <c r="L13" s="46" t="str"/>
      <c r="M13" s="46" t="str"/>
      <c r="N13" s="46" t="str"/>
      <c r="O13" s="16">
        <f>IF(I13="N/A — justified","N/A",IF(N13="","Missing evidence",IF(COUNTIFS('06_EVIDENCE_REGISTER'!$A:$A,N13,'06_EVIDENCE_REGISTER'!$B:$B,A13,'06_EVIDENCE_REGISTER'!$K:$K,"Current")-COUNTIFS('06_EVIDENCE_REGISTER'!$A:$A,N13,'06_EVIDENCE_REGISTER'!$B:$B,A13,'06_EVIDENCE_REGISTER'!$K:$K,"Current",'06_EVIDENCE_REGISTER'!$I:$I,"&lt;"&amp;TODAY(),'06_EVIDENCE_REGISTER'!$I:$I,"&lt;&gt;")&gt;0,"Current evidence","Missing / stale / mismatched")))</f>
        <v/>
      </c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DQT-010</t>
        </is>
      </c>
      <c r="B14" s="46" t="str"/>
      <c r="C14" s="46" t="inlineStr">
        <is>
          <t>10(2)(f)</t>
        </is>
      </c>
      <c r="D14" s="46" t="inlineStr">
        <is>
          <t>Bias likely to negatively affect fundamental rights / prohibited discrimination</t>
        </is>
      </c>
      <c r="E14" s="46" t="str"/>
      <c r="F14" s="46" t="str"/>
      <c r="G14" s="46" t="str"/>
      <c r="H14" s="46" t="str"/>
      <c r="I14" s="46" t="inlineStr">
        <is>
          <t>Needs assessment</t>
        </is>
      </c>
      <c r="J14" s="46" t="inlineStr">
        <is>
          <t>Needs assessment</t>
        </is>
      </c>
      <c r="K14" s="46" t="str"/>
      <c r="L14" s="46" t="str"/>
      <c r="M14" s="46" t="str"/>
      <c r="N14" s="46" t="str"/>
      <c r="O14" s="16">
        <f>IF(I14="N/A — justified","N/A",IF(N14="","Missing evidence",IF(COUNTIFS('06_EVIDENCE_REGISTER'!$A:$A,N14,'06_EVIDENCE_REGISTER'!$B:$B,A14,'06_EVIDENCE_REGISTER'!$K:$K,"Current")-COUNTIFS('06_EVIDENCE_REGISTER'!$A:$A,N14,'06_EVIDENCE_REGISTER'!$B:$B,A14,'06_EVIDENCE_REGISTER'!$K:$K,"Current",'06_EVIDENCE_REGISTER'!$I:$I,"&lt;"&amp;TODAY(),'06_EVIDENCE_REGISTER'!$I:$I,"&lt;&gt;")&gt;0,"Current evidence","Missing / stale / mismatched")))</f>
        <v/>
      </c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DQT-011</t>
        </is>
      </c>
      <c r="B15" s="46" t="str"/>
      <c r="C15" s="46" t="inlineStr">
        <is>
          <t>10(2)(f)</t>
        </is>
      </c>
      <c r="D15" s="46" t="inlineStr">
        <is>
          <t>Bias/feedback-loop assessment where outputs influence future inputs</t>
        </is>
      </c>
      <c r="E15" s="46" t="str"/>
      <c r="F15" s="46" t="str"/>
      <c r="G15" s="46" t="str"/>
      <c r="H15" s="46" t="str"/>
      <c r="I15" s="46" t="inlineStr">
        <is>
          <t>Needs assessment</t>
        </is>
      </c>
      <c r="J15" s="46" t="inlineStr">
        <is>
          <t>Needs assessment</t>
        </is>
      </c>
      <c r="K15" s="46" t="str"/>
      <c r="L15" s="46" t="str"/>
      <c r="M15" s="46" t="str"/>
      <c r="N15" s="46" t="str"/>
      <c r="O15" s="16">
        <f>IF(I15="N/A — justified","N/A",IF(N15="","Missing evidence",IF(COUNTIFS('06_EVIDENCE_REGISTER'!$A:$A,N15,'06_EVIDENCE_REGISTER'!$B:$B,A15,'06_EVIDENCE_REGISTER'!$K:$K,"Current")-COUNTIFS('06_EVIDENCE_REGISTER'!$A:$A,N15,'06_EVIDENCE_REGISTER'!$B:$B,A15,'06_EVIDENCE_REGISTER'!$K:$K,"Current",'06_EVIDENCE_REGISTER'!$I:$I,"&lt;"&amp;TODAY(),'06_EVIDENCE_REGISTER'!$I:$I,"&lt;&gt;")&gt;0,"Current evidence","Missing / stale / mismatched")))</f>
        <v/>
      </c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DQT-012</t>
        </is>
      </c>
      <c r="B16" s="46" t="str"/>
      <c r="C16" s="46" t="inlineStr">
        <is>
          <t>10(2)(h)</t>
        </is>
      </c>
      <c r="D16" s="46" t="inlineStr">
        <is>
          <t>Data gaps / shortcomings that may prevent compliance</t>
        </is>
      </c>
      <c r="E16" s="46" t="str"/>
      <c r="F16" s="46" t="str"/>
      <c r="G16" s="46" t="str"/>
      <c r="H16" s="46" t="str"/>
      <c r="I16" s="46" t="inlineStr">
        <is>
          <t>Needs assessment</t>
        </is>
      </c>
      <c r="J16" s="46" t="inlineStr">
        <is>
          <t>Needs assessment</t>
        </is>
      </c>
      <c r="K16" s="46" t="str"/>
      <c r="L16" s="46" t="str"/>
      <c r="M16" s="46" t="str"/>
      <c r="N16" s="46" t="str"/>
      <c r="O16" s="16">
        <f>IF(I16="N/A — justified","N/A",IF(N16="","Missing evidence",IF(COUNTIFS('06_EVIDENCE_REGISTER'!$A:$A,N16,'06_EVIDENCE_REGISTER'!$B:$B,A16,'06_EVIDENCE_REGISTER'!$K:$K,"Current")-COUNTIFS('06_EVIDENCE_REGISTER'!$A:$A,N16,'06_EVIDENCE_REGISTER'!$B:$B,A16,'06_EVIDENCE_REGISTER'!$K:$K,"Current",'06_EVIDENCE_REGISTER'!$I:$I,"&lt;"&amp;TODAY(),'06_EVIDENCE_REGISTER'!$I:$I,"&lt;&gt;")&gt;0,"Current evidence","Missing / stale / mismatched")))</f>
        <v/>
      </c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DQT-013</t>
        </is>
      </c>
      <c r="B17" s="46" t="str"/>
      <c r="C17" s="46" t="inlineStr">
        <is>
          <t>10(2)(e)</t>
        </is>
      </c>
      <c r="D17" s="46" t="inlineStr">
        <is>
          <t>Availability, quantity and suitability</t>
        </is>
      </c>
      <c r="E17" s="46" t="str"/>
      <c r="F17" s="46" t="str"/>
      <c r="G17" s="46" t="str"/>
      <c r="H17" s="46" t="str"/>
      <c r="I17" s="46" t="inlineStr">
        <is>
          <t>Needs assessment</t>
        </is>
      </c>
      <c r="J17" s="46" t="inlineStr">
        <is>
          <t>Needs assessment</t>
        </is>
      </c>
      <c r="K17" s="46" t="str"/>
      <c r="L17" s="46" t="str"/>
      <c r="M17" s="46" t="str"/>
      <c r="N17" s="46" t="str"/>
      <c r="O17" s="16">
        <f>IF(I17="N/A — justified","N/A",IF(N17="","Missing evidence",IF(COUNTIFS('06_EVIDENCE_REGISTER'!$A:$A,N17,'06_EVIDENCE_REGISTER'!$B:$B,A17,'06_EVIDENCE_REGISTER'!$K:$K,"Current")-COUNTIFS('06_EVIDENCE_REGISTER'!$A:$A,N17,'06_EVIDENCE_REGISTER'!$B:$B,A17,'06_EVIDENCE_REGISTER'!$K:$K,"Current",'06_EVIDENCE_REGISTER'!$I:$I,"&lt;"&amp;TODAY(),'06_EVIDENCE_REGISTER'!$I:$I,"&lt;&gt;")&gt;0,"Current evidence","Missing / stale / mismatched")))</f>
        <v/>
      </c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DQT-014</t>
        </is>
      </c>
      <c r="B18" s="46" t="str"/>
      <c r="C18" s="46" t="inlineStr">
        <is>
          <t>10(3)</t>
        </is>
      </c>
      <c r="D18" s="46" t="inlineStr">
        <is>
          <t>Combined-dataset quality / representation assessment where criteria are met across multiple datasets</t>
        </is>
      </c>
      <c r="E18" s="46" t="str"/>
      <c r="F18" s="46" t="str"/>
      <c r="G18" s="46" t="str"/>
      <c r="H18" s="46" t="str"/>
      <c r="I18" s="46" t="inlineStr">
        <is>
          <t>Needs assessment</t>
        </is>
      </c>
      <c r="J18" s="46" t="inlineStr">
        <is>
          <t>Needs assessment</t>
        </is>
      </c>
      <c r="K18" s="46" t="str"/>
      <c r="L18" s="46" t="str"/>
      <c r="M18" s="46" t="str"/>
      <c r="N18" s="46" t="str"/>
      <c r="O18" s="16">
        <f>IF(I18="N/A — justified","N/A",IF(N18="","Missing evidence",IF(COUNTIFS('06_EVIDENCE_REGISTER'!$A:$A,N18,'06_EVIDENCE_REGISTER'!$B:$B,A18,'06_EVIDENCE_REGISTER'!$K:$K,"Current")-COUNTIFS('06_EVIDENCE_REGISTER'!$A:$A,N18,'06_EVIDENCE_REGISTER'!$B:$B,A18,'06_EVIDENCE_REGISTER'!$K:$K,"Current",'06_EVIDENCE_REGISTER'!$I:$I,"&lt;"&amp;TODAY(),'06_EVIDENCE_REGISTER'!$I:$I,"&lt;&gt;")&gt;0,"Current evidence","Missing / stale / mismatched")))</f>
        <v/>
      </c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0">
      <c r="A21" s="33" t="inlineStr">
        <is>
          <t>QUALITY / BIAS ASSURANCE SUMMARY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0">
      <c r="A22" s="40" t="inlineStr">
        <is>
          <t>Metric</t>
        </is>
      </c>
      <c r="B22" s="40" t="inlineStr">
        <is>
          <t>Value</t>
        </is>
      </c>
      <c r="C22" s="40" t="inlineStr">
        <is>
          <t>Interpretation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Tests still unresolved</t>
        </is>
      </c>
      <c r="B23" s="16">
        <f>COUNTIF(I5:I18,"Needs assessment")+COUNTIF(I5:I18,"Inconclusive")</f>
        <v/>
      </c>
      <c r="C23" s="6" t="inlineStr">
        <is>
          <t>Needs-assessment / inconclusive / not completed.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Failed tests</t>
        </is>
      </c>
      <c r="B24" s="16">
        <f>COUNTIF(I5:I18,"Fail")</f>
        <v/>
      </c>
      <c r="C24" s="6" t="inlineStr">
        <is>
          <t>Requires mitigation/remediation and retest.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Bias/gap findings still indicated</t>
        </is>
      </c>
      <c r="B25" s="16">
        <f>COUNTIF(J5:J18,"Yes")+COUNTIF(J5:J18,"Needs assessment")</f>
        <v/>
      </c>
      <c r="C25" s="6" t="inlineStr">
        <is>
          <t>Requires linked treatment/remediation.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Tests lacking current evidence</t>
        </is>
      </c>
      <c r="B26" s="16">
        <f>COUNTIFS(I5:I18,"&lt;&gt;N/A — justified",O5:O18,"&lt;&gt;Current evidence")</f>
        <v/>
      </c>
      <c r="C26" s="6" t="inlineStr">
        <is>
          <t>Evidence gate.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O26"/>
  <mergeCells count="3">
    <mergeCell ref="A1:O1"/>
    <mergeCell ref="A2:O2"/>
    <mergeCell ref="A21:O21"/>
  </mergeCells>
  <conditionalFormatting sqref="I5:I18">
    <cfRule type="expression" priority="1" dxfId="1">
      <formula>I5="Fail"</formula>
    </cfRule>
    <cfRule type="expression" priority="2" dxfId="0">
      <formula>I5="Pass"</formula>
    </cfRule>
  </conditionalFormatting>
  <conditionalFormatting sqref="O5:O18">
    <cfRule type="expression" priority="3" dxfId="0">
      <formula>O5="Current evidence"</formula>
    </cfRule>
    <cfRule type="expression" priority="4" dxfId="1">
      <formula>AND(I5&lt;&gt;"N/A — justified",O5&lt;&gt;"Current evidence")</formula>
    </cfRule>
  </conditionalFormatting>
  <dataValidations count="3">
    <dataValidation sqref="I5:I18" showDropDown="0" showInputMessage="0" showErrorMessage="0" allowBlank="0" type="list">
      <formula1>"Pass,Fail,Inconclusive,Needs assessment,N/A — justified"</formula1>
    </dataValidation>
    <dataValidation sqref="J5:J18" showDropDown="0" showInputMessage="0" showErrorMessage="0" allowBlank="0" type="list">
      <formula1>"Yes,No,Needs assessment,N/A"</formula1>
    </dataValidation>
    <dataValidation sqref="L5:L18" showDropDown="0" showInputMessage="0" showErrorMessage="0" allowBlank="0" type="list">
      <formula1>"Validated,Failed,Not retested,Needs assessment,N/A"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18" customWidth="1" style="70" min="2" max="2"/>
    <col width="20" customWidth="1" style="70" min="3" max="3"/>
    <col width="22" customWidth="1" style="70" min="4" max="4"/>
    <col width="25" customWidth="1" style="70" min="5" max="5"/>
    <col width="30" customWidth="1" style="70" min="6" max="6"/>
    <col width="23" customWidth="1" style="70" min="7" max="7"/>
    <col width="22" customWidth="1" style="70" min="8" max="8"/>
    <col width="22" customWidth="1" style="70" min="9" max="9"/>
    <col width="22" customWidth="1" style="70" min="10" max="10"/>
    <col width="20" customWidth="1" style="70" min="11" max="11"/>
    <col width="22" customWidth="1" style="70" min="12" max="12"/>
    <col width="22" customWidth="1" style="70" min="13" max="13"/>
    <col width="22" customWidth="1" style="70" min="14" max="14"/>
    <col width="22" customWidth="1" style="70" min="15" max="15"/>
  </cols>
  <sheetData>
    <row r="1" ht="35" customHeight="1" s="70">
      <c r="A1" s="15" t="inlineStr">
        <is>
          <t>Data Operations, Gaps &amp; Article 4a Decision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Trace preparation/lineage changes, remediate Article 10(2)(h) gaps, and document every exceptional Article 4a special-category processing decision.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DATA PREPARATION / LINEAGE CHANGE LOG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Operation ID</t>
        </is>
      </c>
      <c r="B4" s="40" t="inlineStr">
        <is>
          <t>Date</t>
        </is>
      </c>
      <c r="C4" s="40" t="inlineStr">
        <is>
          <t>Dataset ID</t>
        </is>
      </c>
      <c r="D4" s="40" t="inlineStr">
        <is>
          <t>Operation type</t>
        </is>
      </c>
      <c r="E4" s="40" t="inlineStr">
        <is>
          <t>Source version</t>
        </is>
      </c>
      <c r="F4" s="40" t="inlineStr">
        <is>
          <t>Operation / change description</t>
        </is>
      </c>
      <c r="G4" s="40" t="inlineStr">
        <is>
          <t>Target version</t>
        </is>
      </c>
      <c r="H4" s="40" t="inlineStr">
        <is>
          <t>Reason / approval</t>
        </is>
      </c>
      <c r="I4" s="40" t="inlineStr">
        <is>
          <t>Validation performed</t>
        </is>
      </c>
      <c r="J4" s="40" t="inlineStr">
        <is>
          <t>Owner</t>
        </is>
      </c>
      <c r="K4" s="40" t="inlineStr">
        <is>
          <t>Status</t>
        </is>
      </c>
      <c r="L4" s="40" t="inlineStr">
        <is>
          <t>Evidence ID</t>
        </is>
      </c>
      <c r="M4" s="40" t="inlineStr">
        <is>
          <t>Evidence state</t>
        </is>
      </c>
      <c r="N4" s="40" t="inlineStr">
        <is>
          <t>System release</t>
        </is>
      </c>
      <c r="O4" s="40" t="inlineStr">
        <is>
          <t>Notes</t>
        </is>
      </c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DATA-OP-0001</t>
        </is>
      </c>
      <c r="B5" s="74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16">
        <f>IF(B5="","",IF(L5="","Missing evidence",IF(COUNTIFS('06_EVIDENCE_REGISTER'!$A:$A,L5,'06_EVIDENCE_REGISTER'!$B:$B,A5,'06_EVIDENCE_REGISTER'!$K:$K,"Current")-COUNTIFS('06_EVIDENCE_REGISTER'!$A:$A,L5,'06_EVIDENCE_REGISTER'!$B:$B,A5,'06_EVIDENCE_REGISTER'!$K:$K,"Current",'06_EVIDENCE_REGISTER'!$I:$I,"&lt;"&amp;TODAY(),'06_EVIDENCE_REGISTER'!$I:$I,"&lt;&gt;")&gt;0,"Current evidence","Missing / stale / mismatched")))</f>
        <v/>
      </c>
      <c r="N5" s="46" t="n"/>
      <c r="O5" s="4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DATA-OP-0002</t>
        </is>
      </c>
      <c r="B6" s="74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46" t="n"/>
      <c r="M6" s="16">
        <f>IF(B6="","",IF(L6="","Missing evidence",IF(COUNTIFS('06_EVIDENCE_REGISTER'!$A:$A,L6,'06_EVIDENCE_REGISTER'!$B:$B,A6,'06_EVIDENCE_REGISTER'!$K:$K,"Current")-COUNTIFS('06_EVIDENCE_REGISTER'!$A:$A,L6,'06_EVIDENCE_REGISTER'!$B:$B,A6,'06_EVIDENCE_REGISTER'!$K:$K,"Current",'06_EVIDENCE_REGISTER'!$I:$I,"&lt;"&amp;TODAY(),'06_EVIDENCE_REGISTER'!$I:$I,"&lt;&gt;")&gt;0,"Current evidence","Missing / stale / mismatched")))</f>
        <v/>
      </c>
      <c r="N6" s="46" t="n"/>
      <c r="O6" s="4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DATA-OP-0003</t>
        </is>
      </c>
      <c r="B7" s="74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46" t="n"/>
      <c r="M7" s="16">
        <f>IF(B7="","",IF(L7="","Missing evidence",IF(COUNTIFS('06_EVIDENCE_REGISTER'!$A:$A,L7,'06_EVIDENCE_REGISTER'!$B:$B,A7,'06_EVIDENCE_REGISTER'!$K:$K,"Current")-COUNTIFS('06_EVIDENCE_REGISTER'!$A:$A,L7,'06_EVIDENCE_REGISTER'!$B:$B,A7,'06_EVIDENCE_REGISTER'!$K:$K,"Current",'06_EVIDENCE_REGISTER'!$I:$I,"&lt;"&amp;TODAY(),'06_EVIDENCE_REGISTER'!$I:$I,"&lt;&gt;")&gt;0,"Current evidence","Missing / stale / mismatched")))</f>
        <v/>
      </c>
      <c r="N7" s="46" t="n"/>
      <c r="O7" s="4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DATA-OP-0004</t>
        </is>
      </c>
      <c r="B8" s="74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46" t="n"/>
      <c r="M8" s="16">
        <f>IF(B8="","",IF(L8="","Missing evidence",IF(COUNTIFS('06_EVIDENCE_REGISTER'!$A:$A,L8,'06_EVIDENCE_REGISTER'!$B:$B,A8,'06_EVIDENCE_REGISTER'!$K:$K,"Current")-COUNTIFS('06_EVIDENCE_REGISTER'!$A:$A,L8,'06_EVIDENCE_REGISTER'!$B:$B,A8,'06_EVIDENCE_REGISTER'!$K:$K,"Current",'06_EVIDENCE_REGISTER'!$I:$I,"&lt;"&amp;TODAY(),'06_EVIDENCE_REGISTER'!$I:$I,"&lt;&gt;")&gt;0,"Current evidence","Missing / stale / mismatched")))</f>
        <v/>
      </c>
      <c r="N8" s="46" t="n"/>
      <c r="O8" s="4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DATA-OP-0005</t>
        </is>
      </c>
      <c r="B9" s="74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46" t="n"/>
      <c r="M9" s="16">
        <f>IF(B9="","",IF(L9="","Missing evidence",IF(COUNTIFS('06_EVIDENCE_REGISTER'!$A:$A,L9,'06_EVIDENCE_REGISTER'!$B:$B,A9,'06_EVIDENCE_REGISTER'!$K:$K,"Current")-COUNTIFS('06_EVIDENCE_REGISTER'!$A:$A,L9,'06_EVIDENCE_REGISTER'!$B:$B,A9,'06_EVIDENCE_REGISTER'!$K:$K,"Current",'06_EVIDENCE_REGISTER'!$I:$I,"&lt;"&amp;TODAY(),'06_EVIDENCE_REGISTER'!$I:$I,"&lt;&gt;")&gt;0,"Current evidence","Missing / stale / mismatched")))</f>
        <v/>
      </c>
      <c r="N9" s="46" t="n"/>
      <c r="O9" s="4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DATA-OP-0006</t>
        </is>
      </c>
      <c r="B10" s="74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46" t="n"/>
      <c r="M10" s="16">
        <f>IF(B10="","",IF(L10="","Missing evidence",IF(COUNTIFS('06_EVIDENCE_REGISTER'!$A:$A,L10,'06_EVIDENCE_REGISTER'!$B:$B,A10,'06_EVIDENCE_REGISTER'!$K:$K,"Current")-COUNTIFS('06_EVIDENCE_REGISTER'!$A:$A,L10,'06_EVIDENCE_REGISTER'!$B:$B,A10,'06_EVIDENCE_REGISTER'!$K:$K,"Current",'06_EVIDENCE_REGISTER'!$I:$I,"&lt;"&amp;TODAY(),'06_EVIDENCE_REGISTER'!$I:$I,"&lt;&gt;")&gt;0,"Current evidence","Missing / stale / mismatched")))</f>
        <v/>
      </c>
      <c r="N10" s="46" t="n"/>
      <c r="O10" s="4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DATA-OP-0007</t>
        </is>
      </c>
      <c r="B11" s="74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46" t="n"/>
      <c r="M11" s="16">
        <f>IF(B11="","",IF(L11="","Missing evidence",IF(COUNTIFS('06_EVIDENCE_REGISTER'!$A:$A,L11,'06_EVIDENCE_REGISTER'!$B:$B,A11,'06_EVIDENCE_REGISTER'!$K:$K,"Current")-COUNTIFS('06_EVIDENCE_REGISTER'!$A:$A,L11,'06_EVIDENCE_REGISTER'!$B:$B,A11,'06_EVIDENCE_REGISTER'!$K:$K,"Current",'06_EVIDENCE_REGISTER'!$I:$I,"&lt;"&amp;TODAY(),'06_EVIDENCE_REGISTER'!$I:$I,"&lt;&gt;")&gt;0,"Current evidence","Missing / stale / mismatched")))</f>
        <v/>
      </c>
      <c r="N11" s="46" t="n"/>
      <c r="O11" s="4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DATA-OP-0008</t>
        </is>
      </c>
      <c r="B12" s="74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46" t="n"/>
      <c r="M12" s="16">
        <f>IF(B12="","",IF(L12="","Missing evidence",IF(COUNTIFS('06_EVIDENCE_REGISTER'!$A:$A,L12,'06_EVIDENCE_REGISTER'!$B:$B,A12,'06_EVIDENCE_REGISTER'!$K:$K,"Current")-COUNTIFS('06_EVIDENCE_REGISTER'!$A:$A,L12,'06_EVIDENCE_REGISTER'!$B:$B,A12,'06_EVIDENCE_REGISTER'!$K:$K,"Current",'06_EVIDENCE_REGISTER'!$I:$I,"&lt;"&amp;TODAY(),'06_EVIDENCE_REGISTER'!$I:$I,"&lt;&gt;")&gt;0,"Current evidence","Missing / stale / mismatched")))</f>
        <v/>
      </c>
      <c r="N12" s="46" t="n"/>
      <c r="O12" s="4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DATA-OP-0009</t>
        </is>
      </c>
      <c r="B13" s="74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16">
        <f>IF(B13="","",IF(L13="","Missing evidence",IF(COUNTIFS('06_EVIDENCE_REGISTER'!$A:$A,L13,'06_EVIDENCE_REGISTER'!$B:$B,A13,'06_EVIDENCE_REGISTER'!$K:$K,"Current")-COUNTIFS('06_EVIDENCE_REGISTER'!$A:$A,L13,'06_EVIDENCE_REGISTER'!$B:$B,A13,'06_EVIDENCE_REGISTER'!$K:$K,"Current",'06_EVIDENCE_REGISTER'!$I:$I,"&lt;"&amp;TODAY(),'06_EVIDENCE_REGISTER'!$I:$I,"&lt;&gt;")&gt;0,"Current evidence","Missing / stale / mismatched")))</f>
        <v/>
      </c>
      <c r="N13" s="46" t="n"/>
      <c r="O13" s="4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DATA-OP-0010</t>
        </is>
      </c>
      <c r="B14" s="74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16">
        <f>IF(B14="","",IF(L14="","Missing evidence",IF(COUNTIFS('06_EVIDENCE_REGISTER'!$A:$A,L14,'06_EVIDENCE_REGISTER'!$B:$B,A14,'06_EVIDENCE_REGISTER'!$K:$K,"Current")-COUNTIFS('06_EVIDENCE_REGISTER'!$A:$A,L14,'06_EVIDENCE_REGISTER'!$B:$B,A14,'06_EVIDENCE_REGISTER'!$K:$K,"Current",'06_EVIDENCE_REGISTER'!$I:$I,"&lt;"&amp;TODAY(),'06_EVIDENCE_REGISTER'!$I:$I,"&lt;&gt;")&gt;0,"Current evidence","Missing / stale / mismatched")))</f>
        <v/>
      </c>
      <c r="N14" s="46" t="n"/>
      <c r="O14" s="4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DATA-OP-0011</t>
        </is>
      </c>
      <c r="B15" s="74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16">
        <f>IF(B15="","",IF(L15="","Missing evidence",IF(COUNTIFS('06_EVIDENCE_REGISTER'!$A:$A,L15,'06_EVIDENCE_REGISTER'!$B:$B,A15,'06_EVIDENCE_REGISTER'!$K:$K,"Current")-COUNTIFS('06_EVIDENCE_REGISTER'!$A:$A,L15,'06_EVIDENCE_REGISTER'!$B:$B,A15,'06_EVIDENCE_REGISTER'!$K:$K,"Current",'06_EVIDENCE_REGISTER'!$I:$I,"&lt;"&amp;TODAY(),'06_EVIDENCE_REGISTER'!$I:$I,"&lt;&gt;")&gt;0,"Current evidence","Missing / stale / mismatched")))</f>
        <v/>
      </c>
      <c r="N15" s="46" t="n"/>
      <c r="O15" s="4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DATA-OP-0012</t>
        </is>
      </c>
      <c r="B16" s="74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16">
        <f>IF(B16="","",IF(L16="","Missing evidence",IF(COUNTIFS('06_EVIDENCE_REGISTER'!$A:$A,L16,'06_EVIDENCE_REGISTER'!$B:$B,A16,'06_EVIDENCE_REGISTER'!$K:$K,"Current")-COUNTIFS('06_EVIDENCE_REGISTER'!$A:$A,L16,'06_EVIDENCE_REGISTER'!$B:$B,A16,'06_EVIDENCE_REGISTER'!$K:$K,"Current",'06_EVIDENCE_REGISTER'!$I:$I,"&lt;"&amp;TODAY(),'06_EVIDENCE_REGISTER'!$I:$I,"&lt;&gt;")&gt;0,"Current evidence","Missing / stale / mismatched")))</f>
        <v/>
      </c>
      <c r="N16" s="46" t="n"/>
      <c r="O16" s="4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DATA-OP-0013</t>
        </is>
      </c>
      <c r="B17" s="74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16">
        <f>IF(B17="","",IF(L17="","Missing evidence",IF(COUNTIFS('06_EVIDENCE_REGISTER'!$A:$A,L17,'06_EVIDENCE_REGISTER'!$B:$B,A17,'06_EVIDENCE_REGISTER'!$K:$K,"Current")-COUNTIFS('06_EVIDENCE_REGISTER'!$A:$A,L17,'06_EVIDENCE_REGISTER'!$B:$B,A17,'06_EVIDENCE_REGISTER'!$K:$K,"Current",'06_EVIDENCE_REGISTER'!$I:$I,"&lt;"&amp;TODAY(),'06_EVIDENCE_REGISTER'!$I:$I,"&lt;&gt;")&gt;0,"Current evidence","Missing / stale / mismatched")))</f>
        <v/>
      </c>
      <c r="N17" s="46" t="n"/>
      <c r="O17" s="4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DATA-OP-0014</t>
        </is>
      </c>
      <c r="B18" s="74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16">
        <f>IF(B18="","",IF(L18="","Missing evidence",IF(COUNTIFS('06_EVIDENCE_REGISTER'!$A:$A,L18,'06_EVIDENCE_REGISTER'!$B:$B,A18,'06_EVIDENCE_REGISTER'!$K:$K,"Current")-COUNTIFS('06_EVIDENCE_REGISTER'!$A:$A,L18,'06_EVIDENCE_REGISTER'!$B:$B,A18,'06_EVIDENCE_REGISTER'!$K:$K,"Current",'06_EVIDENCE_REGISTER'!$I:$I,"&lt;"&amp;TODAY(),'06_EVIDENCE_REGISTER'!$I:$I,"&lt;&gt;")&gt;0,"Current evidence","Missing / stale / mismatched")))</f>
        <v/>
      </c>
      <c r="N18" s="46" t="n"/>
      <c r="O18" s="4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DATA-OP-0015</t>
        </is>
      </c>
      <c r="B19" s="74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16">
        <f>IF(B19="","",IF(L19="","Missing evidence",IF(COUNTIFS('06_EVIDENCE_REGISTER'!$A:$A,L19,'06_EVIDENCE_REGISTER'!$B:$B,A19,'06_EVIDENCE_REGISTER'!$K:$K,"Current")-COUNTIFS('06_EVIDENCE_REGISTER'!$A:$A,L19,'06_EVIDENCE_REGISTER'!$B:$B,A19,'06_EVIDENCE_REGISTER'!$K:$K,"Current",'06_EVIDENCE_REGISTER'!$I:$I,"&lt;"&amp;TODAY(),'06_EVIDENCE_REGISTER'!$I:$I,"&lt;&gt;")&gt;0,"Current evidence","Missing / stale / mismatched")))</f>
        <v/>
      </c>
      <c r="N19" s="46" t="n"/>
      <c r="O19" s="4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DATA-OP-0016</t>
        </is>
      </c>
      <c r="B20" s="74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16">
        <f>IF(B20="","",IF(L20="","Missing evidence",IF(COUNTIFS('06_EVIDENCE_REGISTER'!$A:$A,L20,'06_EVIDENCE_REGISTER'!$B:$B,A20,'06_EVIDENCE_REGISTER'!$K:$K,"Current")-COUNTIFS('06_EVIDENCE_REGISTER'!$A:$A,L20,'06_EVIDENCE_REGISTER'!$B:$B,A20,'06_EVIDENCE_REGISTER'!$K:$K,"Current",'06_EVIDENCE_REGISTER'!$I:$I,"&lt;"&amp;TODAY(),'06_EVIDENCE_REGISTER'!$I:$I,"&lt;&gt;")&gt;0,"Current evidence","Missing / stale / mismatched")))</f>
        <v/>
      </c>
      <c r="N20" s="46" t="n"/>
      <c r="O20" s="4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DATA-OP-0017</t>
        </is>
      </c>
      <c r="B21" s="74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16">
        <f>IF(B21="","",IF(L21="","Missing evidence",IF(COUNTIFS('06_EVIDENCE_REGISTER'!$A:$A,L21,'06_EVIDENCE_REGISTER'!$B:$B,A21,'06_EVIDENCE_REGISTER'!$K:$K,"Current")-COUNTIFS('06_EVIDENCE_REGISTER'!$A:$A,L21,'06_EVIDENCE_REGISTER'!$B:$B,A21,'06_EVIDENCE_REGISTER'!$K:$K,"Current",'06_EVIDENCE_REGISTER'!$I:$I,"&lt;"&amp;TODAY(),'06_EVIDENCE_REGISTER'!$I:$I,"&lt;&gt;")&gt;0,"Current evidence","Missing / stale / mismatched")))</f>
        <v/>
      </c>
      <c r="N21" s="46" t="n"/>
      <c r="O21" s="4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DATA-OP-0018</t>
        </is>
      </c>
      <c r="B22" s="74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16">
        <f>IF(B22="","",IF(L22="","Missing evidence",IF(COUNTIFS('06_EVIDENCE_REGISTER'!$A:$A,L22,'06_EVIDENCE_REGISTER'!$B:$B,A22,'06_EVIDENCE_REGISTER'!$K:$K,"Current")-COUNTIFS('06_EVIDENCE_REGISTER'!$A:$A,L22,'06_EVIDENCE_REGISTER'!$B:$B,A22,'06_EVIDENCE_REGISTER'!$K:$K,"Current",'06_EVIDENCE_REGISTER'!$I:$I,"&lt;"&amp;TODAY(),'06_EVIDENCE_REGISTER'!$I:$I,"&lt;&gt;")&gt;0,"Current evidence","Missing / stale / mismatched")))</f>
        <v/>
      </c>
      <c r="N22" s="46" t="n"/>
      <c r="O22" s="4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DATA-OP-0019</t>
        </is>
      </c>
      <c r="B23" s="74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16">
        <f>IF(B23="","",IF(L23="","Missing evidence",IF(COUNTIFS('06_EVIDENCE_REGISTER'!$A:$A,L23,'06_EVIDENCE_REGISTER'!$B:$B,A23,'06_EVIDENCE_REGISTER'!$K:$K,"Current")-COUNTIFS('06_EVIDENCE_REGISTER'!$A:$A,L23,'06_EVIDENCE_REGISTER'!$B:$B,A23,'06_EVIDENCE_REGISTER'!$K:$K,"Current",'06_EVIDENCE_REGISTER'!$I:$I,"&lt;"&amp;TODAY(),'06_EVIDENCE_REGISTER'!$I:$I,"&lt;&gt;")&gt;0,"Current evidence","Missing / stale / mismatched")))</f>
        <v/>
      </c>
      <c r="N23" s="46" t="n"/>
      <c r="O23" s="4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DATA-OP-0020</t>
        </is>
      </c>
      <c r="B24" s="74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16">
        <f>IF(B24="","",IF(L24="","Missing evidence",IF(COUNTIFS('06_EVIDENCE_REGISTER'!$A:$A,L24,'06_EVIDENCE_REGISTER'!$B:$B,A24,'06_EVIDENCE_REGISTER'!$K:$K,"Current")-COUNTIFS('06_EVIDENCE_REGISTER'!$A:$A,L24,'06_EVIDENCE_REGISTER'!$B:$B,A24,'06_EVIDENCE_REGISTER'!$K:$K,"Current",'06_EVIDENCE_REGISTER'!$I:$I,"&lt;"&amp;TODAY(),'06_EVIDENCE_REGISTER'!$I:$I,"&lt;&gt;")&gt;0,"Current evidence","Missing / stale / mismatched")))</f>
        <v/>
      </c>
      <c r="N24" s="46" t="n"/>
      <c r="O24" s="4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DATA-OP-0021</t>
        </is>
      </c>
      <c r="B25" s="74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16">
        <f>IF(B25="","",IF(L25="","Missing evidence",IF(COUNTIFS('06_EVIDENCE_REGISTER'!$A:$A,L25,'06_EVIDENCE_REGISTER'!$B:$B,A25,'06_EVIDENCE_REGISTER'!$K:$K,"Current")-COUNTIFS('06_EVIDENCE_REGISTER'!$A:$A,L25,'06_EVIDENCE_REGISTER'!$B:$B,A25,'06_EVIDENCE_REGISTER'!$K:$K,"Current",'06_EVIDENCE_REGISTER'!$I:$I,"&lt;"&amp;TODAY(),'06_EVIDENCE_REGISTER'!$I:$I,"&lt;&gt;")&gt;0,"Current evidence","Missing / stale / mismatched")))</f>
        <v/>
      </c>
      <c r="N25" s="46" t="n"/>
      <c r="O25" s="4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DATA-OP-0022</t>
        </is>
      </c>
      <c r="B26" s="74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16">
        <f>IF(B26="","",IF(L26="","Missing evidence",IF(COUNTIFS('06_EVIDENCE_REGISTER'!$A:$A,L26,'06_EVIDENCE_REGISTER'!$B:$B,A26,'06_EVIDENCE_REGISTER'!$K:$K,"Current")-COUNTIFS('06_EVIDENCE_REGISTER'!$A:$A,L26,'06_EVIDENCE_REGISTER'!$B:$B,A26,'06_EVIDENCE_REGISTER'!$K:$K,"Current",'06_EVIDENCE_REGISTER'!$I:$I,"&lt;"&amp;TODAY(),'06_EVIDENCE_REGISTER'!$I:$I,"&lt;&gt;")&gt;0,"Current evidence","Missing / stale / mismatched")))</f>
        <v/>
      </c>
      <c r="N26" s="46" t="n"/>
      <c r="O26" s="4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DATA-OP-0023</t>
        </is>
      </c>
      <c r="B27" s="74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16">
        <f>IF(B27="","",IF(L27="","Missing evidence",IF(COUNTIFS('06_EVIDENCE_REGISTER'!$A:$A,L27,'06_EVIDENCE_REGISTER'!$B:$B,A27,'06_EVIDENCE_REGISTER'!$K:$K,"Current")-COUNTIFS('06_EVIDENCE_REGISTER'!$A:$A,L27,'06_EVIDENCE_REGISTER'!$B:$B,A27,'06_EVIDENCE_REGISTER'!$K:$K,"Current",'06_EVIDENCE_REGISTER'!$I:$I,"&lt;"&amp;TODAY(),'06_EVIDENCE_REGISTER'!$I:$I,"&lt;&gt;")&gt;0,"Current evidence","Missing / stale / mismatched")))</f>
        <v/>
      </c>
      <c r="N27" s="46" t="n"/>
      <c r="O27" s="4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DATA-OP-0024</t>
        </is>
      </c>
      <c r="B28" s="74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16">
        <f>IF(B28="","",IF(L28="","Missing evidence",IF(COUNTIFS('06_EVIDENCE_REGISTER'!$A:$A,L28,'06_EVIDENCE_REGISTER'!$B:$B,A28,'06_EVIDENCE_REGISTER'!$K:$K,"Current")-COUNTIFS('06_EVIDENCE_REGISTER'!$A:$A,L28,'06_EVIDENCE_REGISTER'!$B:$B,A28,'06_EVIDENCE_REGISTER'!$K:$K,"Current",'06_EVIDENCE_REGISTER'!$I:$I,"&lt;"&amp;TODAY(),'06_EVIDENCE_REGISTER'!$I:$I,"&lt;&gt;")&gt;0,"Current evidence","Missing / stale / mismatched")))</f>
        <v/>
      </c>
      <c r="N28" s="46" t="n"/>
      <c r="O28" s="4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DATA-OP-0025</t>
        </is>
      </c>
      <c r="B29" s="74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16">
        <f>IF(B29="","",IF(L29="","Missing evidence",IF(COUNTIFS('06_EVIDENCE_REGISTER'!$A:$A,L29,'06_EVIDENCE_REGISTER'!$B:$B,A29,'06_EVIDENCE_REGISTER'!$K:$K,"Current")-COUNTIFS('06_EVIDENCE_REGISTER'!$A:$A,L29,'06_EVIDENCE_REGISTER'!$B:$B,A29,'06_EVIDENCE_REGISTER'!$K:$K,"Current",'06_EVIDENCE_REGISTER'!$I:$I,"&lt;"&amp;TODAY(),'06_EVIDENCE_REGISTER'!$I:$I,"&lt;&gt;")&gt;0,"Current evidence","Missing / stale / mismatched")))</f>
        <v/>
      </c>
      <c r="N29" s="46" t="n"/>
      <c r="O29" s="4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DATA-OP-0026</t>
        </is>
      </c>
      <c r="B30" s="74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16">
        <f>IF(B30="","",IF(L30="","Missing evidence",IF(COUNTIFS('06_EVIDENCE_REGISTER'!$A:$A,L30,'06_EVIDENCE_REGISTER'!$B:$B,A30,'06_EVIDENCE_REGISTER'!$K:$K,"Current")-COUNTIFS('06_EVIDENCE_REGISTER'!$A:$A,L30,'06_EVIDENCE_REGISTER'!$B:$B,A30,'06_EVIDENCE_REGISTER'!$K:$K,"Current",'06_EVIDENCE_REGISTER'!$I:$I,"&lt;"&amp;TODAY(),'06_EVIDENCE_REGISTER'!$I:$I,"&lt;&gt;")&gt;0,"Current evidence","Missing / stale / mismatched")))</f>
        <v/>
      </c>
      <c r="N30" s="46" t="n"/>
      <c r="O30" s="4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DATA-OP-0027</t>
        </is>
      </c>
      <c r="B31" s="74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16">
        <f>IF(B31="","",IF(L31="","Missing evidence",IF(COUNTIFS('06_EVIDENCE_REGISTER'!$A:$A,L31,'06_EVIDENCE_REGISTER'!$B:$B,A31,'06_EVIDENCE_REGISTER'!$K:$K,"Current")-COUNTIFS('06_EVIDENCE_REGISTER'!$A:$A,L31,'06_EVIDENCE_REGISTER'!$B:$B,A31,'06_EVIDENCE_REGISTER'!$K:$K,"Current",'06_EVIDENCE_REGISTER'!$I:$I,"&lt;"&amp;TODAY(),'06_EVIDENCE_REGISTER'!$I:$I,"&lt;&gt;")&gt;0,"Current evidence","Missing / stale / mismatched")))</f>
        <v/>
      </c>
      <c r="N31" s="46" t="n"/>
      <c r="O31" s="4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DATA-OP-0028</t>
        </is>
      </c>
      <c r="B32" s="74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16">
        <f>IF(B32="","",IF(L32="","Missing evidence",IF(COUNTIFS('06_EVIDENCE_REGISTER'!$A:$A,L32,'06_EVIDENCE_REGISTER'!$B:$B,A32,'06_EVIDENCE_REGISTER'!$K:$K,"Current")-COUNTIFS('06_EVIDENCE_REGISTER'!$A:$A,L32,'06_EVIDENCE_REGISTER'!$B:$B,A32,'06_EVIDENCE_REGISTER'!$K:$K,"Current",'06_EVIDENCE_REGISTER'!$I:$I,"&lt;"&amp;TODAY(),'06_EVIDENCE_REGISTER'!$I:$I,"&lt;&gt;")&gt;0,"Current evidence","Missing / stale / mismatched")))</f>
        <v/>
      </c>
      <c r="N32" s="46" t="n"/>
      <c r="O32" s="4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DATA-OP-0029</t>
        </is>
      </c>
      <c r="B33" s="74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16">
        <f>IF(B33="","",IF(L33="","Missing evidence",IF(COUNTIFS('06_EVIDENCE_REGISTER'!$A:$A,L33,'06_EVIDENCE_REGISTER'!$B:$B,A33,'06_EVIDENCE_REGISTER'!$K:$K,"Current")-COUNTIFS('06_EVIDENCE_REGISTER'!$A:$A,L33,'06_EVIDENCE_REGISTER'!$B:$B,A33,'06_EVIDENCE_REGISTER'!$K:$K,"Current",'06_EVIDENCE_REGISTER'!$I:$I,"&lt;"&amp;TODAY(),'06_EVIDENCE_REGISTER'!$I:$I,"&lt;&gt;")&gt;0,"Current evidence","Missing / stale / mismatched")))</f>
        <v/>
      </c>
      <c r="N33" s="46" t="n"/>
      <c r="O33" s="4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DATA-OP-0030</t>
        </is>
      </c>
      <c r="B34" s="74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16">
        <f>IF(B34="","",IF(L34="","Missing evidence",IF(COUNTIFS('06_EVIDENCE_REGISTER'!$A:$A,L34,'06_EVIDENCE_REGISTER'!$B:$B,A34,'06_EVIDENCE_REGISTER'!$K:$K,"Current")-COUNTIFS('06_EVIDENCE_REGISTER'!$A:$A,L34,'06_EVIDENCE_REGISTER'!$B:$B,A34,'06_EVIDENCE_REGISTER'!$K:$K,"Current",'06_EVIDENCE_REGISTER'!$I:$I,"&lt;"&amp;TODAY(),'06_EVIDENCE_REGISTER'!$I:$I,"&lt;&gt;")&gt;0,"Current evidence","Missing / stale / mismatched")))</f>
        <v/>
      </c>
      <c r="N34" s="46" t="n"/>
      <c r="O34" s="4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DATA-OP-0031</t>
        </is>
      </c>
      <c r="B35" s="74" t="n"/>
      <c r="C35" s="46" t="n"/>
      <c r="D35" s="46" t="n"/>
      <c r="E35" s="46" t="n"/>
      <c r="F35" s="46" t="n"/>
      <c r="G35" s="46" t="n"/>
      <c r="H35" s="46" t="n"/>
      <c r="I35" s="46" t="n"/>
      <c r="J35" s="46" t="n"/>
      <c r="K35" s="46" t="n"/>
      <c r="L35" s="46" t="n"/>
      <c r="M35" s="16">
        <f>IF(B35="","",IF(L35="","Missing evidence",IF(COUNTIFS('06_EVIDENCE_REGISTER'!$A:$A,L35,'06_EVIDENCE_REGISTER'!$B:$B,A35,'06_EVIDENCE_REGISTER'!$K:$K,"Current")-COUNTIFS('06_EVIDENCE_REGISTER'!$A:$A,L35,'06_EVIDENCE_REGISTER'!$B:$B,A35,'06_EVIDENCE_REGISTER'!$K:$K,"Current",'06_EVIDENCE_REGISTER'!$I:$I,"&lt;"&amp;TODAY(),'06_EVIDENCE_REGISTER'!$I:$I,"&lt;&gt;")&gt;0,"Current evidence","Missing / stale / mismatched")))</f>
        <v/>
      </c>
      <c r="N35" s="46" t="n"/>
      <c r="O35" s="4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DATA-OP-0032</t>
        </is>
      </c>
      <c r="B36" s="74" t="n"/>
      <c r="C36" s="46" t="n"/>
      <c r="D36" s="46" t="n"/>
      <c r="E36" s="46" t="n"/>
      <c r="F36" s="46" t="n"/>
      <c r="G36" s="46" t="n"/>
      <c r="H36" s="46" t="n"/>
      <c r="I36" s="46" t="n"/>
      <c r="J36" s="46" t="n"/>
      <c r="K36" s="46" t="n"/>
      <c r="L36" s="46" t="n"/>
      <c r="M36" s="16">
        <f>IF(B36="","",IF(L36="","Missing evidence",IF(COUNTIFS('06_EVIDENCE_REGISTER'!$A:$A,L36,'06_EVIDENCE_REGISTER'!$B:$B,A36,'06_EVIDENCE_REGISTER'!$K:$K,"Current")-COUNTIFS('06_EVIDENCE_REGISTER'!$A:$A,L36,'06_EVIDENCE_REGISTER'!$B:$B,A36,'06_EVIDENCE_REGISTER'!$K:$K,"Current",'06_EVIDENCE_REGISTER'!$I:$I,"&lt;"&amp;TODAY(),'06_EVIDENCE_REGISTER'!$I:$I,"&lt;&gt;")&gt;0,"Current evidence","Missing / stale / mismatched")))</f>
        <v/>
      </c>
      <c r="N36" s="46" t="n"/>
      <c r="O36" s="4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DATA-OP-0033</t>
        </is>
      </c>
      <c r="B37" s="74" t="n"/>
      <c r="C37" s="46" t="n"/>
      <c r="D37" s="46" t="n"/>
      <c r="E37" s="46" t="n"/>
      <c r="F37" s="46" t="n"/>
      <c r="G37" s="46" t="n"/>
      <c r="H37" s="46" t="n"/>
      <c r="I37" s="46" t="n"/>
      <c r="J37" s="46" t="n"/>
      <c r="K37" s="46" t="n"/>
      <c r="L37" s="46" t="n"/>
      <c r="M37" s="16">
        <f>IF(B37="","",IF(L37="","Missing evidence",IF(COUNTIFS('06_EVIDENCE_REGISTER'!$A:$A,L37,'06_EVIDENCE_REGISTER'!$B:$B,A37,'06_EVIDENCE_REGISTER'!$K:$K,"Current")-COUNTIFS('06_EVIDENCE_REGISTER'!$A:$A,L37,'06_EVIDENCE_REGISTER'!$B:$B,A37,'06_EVIDENCE_REGISTER'!$K:$K,"Current",'06_EVIDENCE_REGISTER'!$I:$I,"&lt;"&amp;TODAY(),'06_EVIDENCE_REGISTER'!$I:$I,"&lt;&gt;")&gt;0,"Current evidence","Missing / stale / mismatched")))</f>
        <v/>
      </c>
      <c r="N37" s="46" t="n"/>
      <c r="O37" s="4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DATA-OP-0034</t>
        </is>
      </c>
      <c r="B38" s="74" t="n"/>
      <c r="C38" s="46" t="n"/>
      <c r="D38" s="46" t="n"/>
      <c r="E38" s="46" t="n"/>
      <c r="F38" s="46" t="n"/>
      <c r="G38" s="46" t="n"/>
      <c r="H38" s="46" t="n"/>
      <c r="I38" s="46" t="n"/>
      <c r="J38" s="46" t="n"/>
      <c r="K38" s="46" t="n"/>
      <c r="L38" s="46" t="n"/>
      <c r="M38" s="16">
        <f>IF(B38="","",IF(L38="","Missing evidence",IF(COUNTIFS('06_EVIDENCE_REGISTER'!$A:$A,L38,'06_EVIDENCE_REGISTER'!$B:$B,A38,'06_EVIDENCE_REGISTER'!$K:$K,"Current")-COUNTIFS('06_EVIDENCE_REGISTER'!$A:$A,L38,'06_EVIDENCE_REGISTER'!$B:$B,A38,'06_EVIDENCE_REGISTER'!$K:$K,"Current",'06_EVIDENCE_REGISTER'!$I:$I,"&lt;"&amp;TODAY(),'06_EVIDENCE_REGISTER'!$I:$I,"&lt;&gt;")&gt;0,"Current evidence","Missing / stale / mismatched")))</f>
        <v/>
      </c>
      <c r="N38" s="46" t="n"/>
      <c r="O38" s="4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DATA-OP-0035</t>
        </is>
      </c>
      <c r="B39" s="74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16">
        <f>IF(B39="","",IF(L39="","Missing evidence",IF(COUNTIFS('06_EVIDENCE_REGISTER'!$A:$A,L39,'06_EVIDENCE_REGISTER'!$B:$B,A39,'06_EVIDENCE_REGISTER'!$K:$K,"Current")-COUNTIFS('06_EVIDENCE_REGISTER'!$A:$A,L39,'06_EVIDENCE_REGISTER'!$B:$B,A39,'06_EVIDENCE_REGISTER'!$K:$K,"Current",'06_EVIDENCE_REGISTER'!$I:$I,"&lt;"&amp;TODAY(),'06_EVIDENCE_REGISTER'!$I:$I,"&lt;&gt;")&gt;0,"Current evidence","Missing / stale / mismatched")))</f>
        <v/>
      </c>
      <c r="N39" s="46" t="n"/>
      <c r="O39" s="4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DATA-OP-0036</t>
        </is>
      </c>
      <c r="B40" s="74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46" t="n"/>
      <c r="M40" s="16">
        <f>IF(B40="","",IF(L40="","Missing evidence",IF(COUNTIFS('06_EVIDENCE_REGISTER'!$A:$A,L40,'06_EVIDENCE_REGISTER'!$B:$B,A40,'06_EVIDENCE_REGISTER'!$K:$K,"Current")-COUNTIFS('06_EVIDENCE_REGISTER'!$A:$A,L40,'06_EVIDENCE_REGISTER'!$B:$B,A40,'06_EVIDENCE_REGISTER'!$K:$K,"Current",'06_EVIDENCE_REGISTER'!$I:$I,"&lt;"&amp;TODAY(),'06_EVIDENCE_REGISTER'!$I:$I,"&lt;&gt;")&gt;0,"Current evidence","Missing / stale / mismatched")))</f>
        <v/>
      </c>
      <c r="N40" s="46" t="n"/>
      <c r="O40" s="4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DATA-OP-0037</t>
        </is>
      </c>
      <c r="B41" s="74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46" t="n"/>
      <c r="M41" s="16">
        <f>IF(B41="","",IF(L41="","Missing evidence",IF(COUNTIFS('06_EVIDENCE_REGISTER'!$A:$A,L41,'06_EVIDENCE_REGISTER'!$B:$B,A41,'06_EVIDENCE_REGISTER'!$K:$K,"Current")-COUNTIFS('06_EVIDENCE_REGISTER'!$A:$A,L41,'06_EVIDENCE_REGISTER'!$B:$B,A41,'06_EVIDENCE_REGISTER'!$K:$K,"Current",'06_EVIDENCE_REGISTER'!$I:$I,"&lt;"&amp;TODAY(),'06_EVIDENCE_REGISTER'!$I:$I,"&lt;&gt;")&gt;0,"Current evidence","Missing / stale / mismatched")))</f>
        <v/>
      </c>
      <c r="N41" s="46" t="n"/>
      <c r="O41" s="4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DATA-OP-0038</t>
        </is>
      </c>
      <c r="B42" s="74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46" t="n"/>
      <c r="M42" s="16">
        <f>IF(B42="","",IF(L42="","Missing evidence",IF(COUNTIFS('06_EVIDENCE_REGISTER'!$A:$A,L42,'06_EVIDENCE_REGISTER'!$B:$B,A42,'06_EVIDENCE_REGISTER'!$K:$K,"Current")-COUNTIFS('06_EVIDENCE_REGISTER'!$A:$A,L42,'06_EVIDENCE_REGISTER'!$B:$B,A42,'06_EVIDENCE_REGISTER'!$K:$K,"Current",'06_EVIDENCE_REGISTER'!$I:$I,"&lt;"&amp;TODAY(),'06_EVIDENCE_REGISTER'!$I:$I,"&lt;&gt;")&gt;0,"Current evidence","Missing / stale / mismatched")))</f>
        <v/>
      </c>
      <c r="N42" s="46" t="n"/>
      <c r="O42" s="4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DATA-OP-0039</t>
        </is>
      </c>
      <c r="B43" s="74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46" t="n"/>
      <c r="M43" s="16">
        <f>IF(B43="","",IF(L43="","Missing evidence",IF(COUNTIFS('06_EVIDENCE_REGISTER'!$A:$A,L43,'06_EVIDENCE_REGISTER'!$B:$B,A43,'06_EVIDENCE_REGISTER'!$K:$K,"Current")-COUNTIFS('06_EVIDENCE_REGISTER'!$A:$A,L43,'06_EVIDENCE_REGISTER'!$B:$B,A43,'06_EVIDENCE_REGISTER'!$K:$K,"Current",'06_EVIDENCE_REGISTER'!$I:$I,"&lt;"&amp;TODAY(),'06_EVIDENCE_REGISTER'!$I:$I,"&lt;&gt;")&gt;0,"Current evidence","Missing / stale / mismatched")))</f>
        <v/>
      </c>
      <c r="N43" s="46" t="n"/>
      <c r="O43" s="4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DATA-OP-0040</t>
        </is>
      </c>
      <c r="B44" s="74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46" t="n"/>
      <c r="M44" s="16">
        <f>IF(B44="","",IF(L44="","Missing evidence",IF(COUNTIFS('06_EVIDENCE_REGISTER'!$A:$A,L44,'06_EVIDENCE_REGISTER'!$B:$B,A44,'06_EVIDENCE_REGISTER'!$K:$K,"Current")-COUNTIFS('06_EVIDENCE_REGISTER'!$A:$A,L44,'06_EVIDENCE_REGISTER'!$B:$B,A44,'06_EVIDENCE_REGISTER'!$K:$K,"Current",'06_EVIDENCE_REGISTER'!$I:$I,"&lt;"&amp;TODAY(),'06_EVIDENCE_REGISTER'!$I:$I,"&lt;&gt;")&gt;0,"Current evidence","Missing / stale / mismatched")))</f>
        <v/>
      </c>
      <c r="N44" s="46" t="n"/>
      <c r="O44" s="4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DATA-OP-0041</t>
        </is>
      </c>
      <c r="B45" s="74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46" t="n"/>
      <c r="M45" s="16">
        <f>IF(B45="","",IF(L45="","Missing evidence",IF(COUNTIFS('06_EVIDENCE_REGISTER'!$A:$A,L45,'06_EVIDENCE_REGISTER'!$B:$B,A45,'06_EVIDENCE_REGISTER'!$K:$K,"Current")-COUNTIFS('06_EVIDENCE_REGISTER'!$A:$A,L45,'06_EVIDENCE_REGISTER'!$B:$B,A45,'06_EVIDENCE_REGISTER'!$K:$K,"Current",'06_EVIDENCE_REGISTER'!$I:$I,"&lt;"&amp;TODAY(),'06_EVIDENCE_REGISTER'!$I:$I,"&lt;&gt;")&gt;0,"Current evidence","Missing / stale / mismatched")))</f>
        <v/>
      </c>
      <c r="N45" s="46" t="n"/>
      <c r="O45" s="4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DATA-OP-0042</t>
        </is>
      </c>
      <c r="B46" s="74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46" t="n"/>
      <c r="M46" s="16">
        <f>IF(B46="","",IF(L46="","Missing evidence",IF(COUNTIFS('06_EVIDENCE_REGISTER'!$A:$A,L46,'06_EVIDENCE_REGISTER'!$B:$B,A46,'06_EVIDENCE_REGISTER'!$K:$K,"Current")-COUNTIFS('06_EVIDENCE_REGISTER'!$A:$A,L46,'06_EVIDENCE_REGISTER'!$B:$B,A46,'06_EVIDENCE_REGISTER'!$K:$K,"Current",'06_EVIDENCE_REGISTER'!$I:$I,"&lt;"&amp;TODAY(),'06_EVIDENCE_REGISTER'!$I:$I,"&lt;&gt;")&gt;0,"Current evidence","Missing / stale / mismatched")))</f>
        <v/>
      </c>
      <c r="N46" s="46" t="n"/>
      <c r="O46" s="4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DATA-OP-0043</t>
        </is>
      </c>
      <c r="B47" s="74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46" t="n"/>
      <c r="M47" s="16">
        <f>IF(B47="","",IF(L47="","Missing evidence",IF(COUNTIFS('06_EVIDENCE_REGISTER'!$A:$A,L47,'06_EVIDENCE_REGISTER'!$B:$B,A47,'06_EVIDENCE_REGISTER'!$K:$K,"Current")-COUNTIFS('06_EVIDENCE_REGISTER'!$A:$A,L47,'06_EVIDENCE_REGISTER'!$B:$B,A47,'06_EVIDENCE_REGISTER'!$K:$K,"Current",'06_EVIDENCE_REGISTER'!$I:$I,"&lt;"&amp;TODAY(),'06_EVIDENCE_REGISTER'!$I:$I,"&lt;&gt;")&gt;0,"Current evidence","Missing / stale / mismatched")))</f>
        <v/>
      </c>
      <c r="N47" s="46" t="n"/>
      <c r="O47" s="4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DATA-OP-0044</t>
        </is>
      </c>
      <c r="B48" s="74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46" t="n"/>
      <c r="M48" s="16">
        <f>IF(B48="","",IF(L48="","Missing evidence",IF(COUNTIFS('06_EVIDENCE_REGISTER'!$A:$A,L48,'06_EVIDENCE_REGISTER'!$B:$B,A48,'06_EVIDENCE_REGISTER'!$K:$K,"Current")-COUNTIFS('06_EVIDENCE_REGISTER'!$A:$A,L48,'06_EVIDENCE_REGISTER'!$B:$B,A48,'06_EVIDENCE_REGISTER'!$K:$K,"Current",'06_EVIDENCE_REGISTER'!$I:$I,"&lt;"&amp;TODAY(),'06_EVIDENCE_REGISTER'!$I:$I,"&lt;&gt;")&gt;0,"Current evidence","Missing / stale / mismatched")))</f>
        <v/>
      </c>
      <c r="N48" s="46" t="n"/>
      <c r="O48" s="4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DATA-OP-0045</t>
        </is>
      </c>
      <c r="B49" s="74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46" t="n"/>
      <c r="M49" s="16">
        <f>IF(B49="","",IF(L49="","Missing evidence",IF(COUNTIFS('06_EVIDENCE_REGISTER'!$A:$A,L49,'06_EVIDENCE_REGISTER'!$B:$B,A49,'06_EVIDENCE_REGISTER'!$K:$K,"Current")-COUNTIFS('06_EVIDENCE_REGISTER'!$A:$A,L49,'06_EVIDENCE_REGISTER'!$B:$B,A49,'06_EVIDENCE_REGISTER'!$K:$K,"Current",'06_EVIDENCE_REGISTER'!$I:$I,"&lt;"&amp;TODAY(),'06_EVIDENCE_REGISTER'!$I:$I,"&lt;&gt;")&gt;0,"Current evidence","Missing / stale / mismatched")))</f>
        <v/>
      </c>
      <c r="N49" s="46" t="n"/>
      <c r="O49" s="4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DATA-OP-0046</t>
        </is>
      </c>
      <c r="B50" s="74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46" t="n"/>
      <c r="M50" s="16">
        <f>IF(B50="","",IF(L50="","Missing evidence",IF(COUNTIFS('06_EVIDENCE_REGISTER'!$A:$A,L50,'06_EVIDENCE_REGISTER'!$B:$B,A50,'06_EVIDENCE_REGISTER'!$K:$K,"Current")-COUNTIFS('06_EVIDENCE_REGISTER'!$A:$A,L50,'06_EVIDENCE_REGISTER'!$B:$B,A50,'06_EVIDENCE_REGISTER'!$K:$K,"Current",'06_EVIDENCE_REGISTER'!$I:$I,"&lt;"&amp;TODAY(),'06_EVIDENCE_REGISTER'!$I:$I,"&lt;&gt;")&gt;0,"Current evidence","Missing / stale / mismatched")))</f>
        <v/>
      </c>
      <c r="N50" s="46" t="n"/>
      <c r="O50" s="4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DATA-OP-0047</t>
        </is>
      </c>
      <c r="B51" s="74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46" t="n"/>
      <c r="M51" s="16">
        <f>IF(B51="","",IF(L51="","Missing evidence",IF(COUNTIFS('06_EVIDENCE_REGISTER'!$A:$A,L51,'06_EVIDENCE_REGISTER'!$B:$B,A51,'06_EVIDENCE_REGISTER'!$K:$K,"Current")-COUNTIFS('06_EVIDENCE_REGISTER'!$A:$A,L51,'06_EVIDENCE_REGISTER'!$B:$B,A51,'06_EVIDENCE_REGISTER'!$K:$K,"Current",'06_EVIDENCE_REGISTER'!$I:$I,"&lt;"&amp;TODAY(),'06_EVIDENCE_REGISTER'!$I:$I,"&lt;&gt;")&gt;0,"Current evidence","Missing / stale / mismatched")))</f>
        <v/>
      </c>
      <c r="N51" s="46" t="n"/>
      <c r="O51" s="4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DATA-OP-0048</t>
        </is>
      </c>
      <c r="B52" s="74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46" t="n"/>
      <c r="M52" s="16">
        <f>IF(B52="","",IF(L52="","Missing evidence",IF(COUNTIFS('06_EVIDENCE_REGISTER'!$A:$A,L52,'06_EVIDENCE_REGISTER'!$B:$B,A52,'06_EVIDENCE_REGISTER'!$K:$K,"Current")-COUNTIFS('06_EVIDENCE_REGISTER'!$A:$A,L52,'06_EVIDENCE_REGISTER'!$B:$B,A52,'06_EVIDENCE_REGISTER'!$K:$K,"Current",'06_EVIDENCE_REGISTER'!$I:$I,"&lt;"&amp;TODAY(),'06_EVIDENCE_REGISTER'!$I:$I,"&lt;&gt;")&gt;0,"Current evidence","Missing / stale / mismatched")))</f>
        <v/>
      </c>
      <c r="N52" s="46" t="n"/>
      <c r="O52" s="4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DATA-OP-0049</t>
        </is>
      </c>
      <c r="B53" s="74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46" t="n"/>
      <c r="M53" s="16">
        <f>IF(B53="","",IF(L53="","Missing evidence",IF(COUNTIFS('06_EVIDENCE_REGISTER'!$A:$A,L53,'06_EVIDENCE_REGISTER'!$B:$B,A53,'06_EVIDENCE_REGISTER'!$K:$K,"Current")-COUNTIFS('06_EVIDENCE_REGISTER'!$A:$A,L53,'06_EVIDENCE_REGISTER'!$B:$B,A53,'06_EVIDENCE_REGISTER'!$K:$K,"Current",'06_EVIDENCE_REGISTER'!$I:$I,"&lt;"&amp;TODAY(),'06_EVIDENCE_REGISTER'!$I:$I,"&lt;&gt;")&gt;0,"Current evidence","Missing / stale / mismatched")))</f>
        <v/>
      </c>
      <c r="N53" s="46" t="n"/>
      <c r="O53" s="4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DATA-OP-0050</t>
        </is>
      </c>
      <c r="B54" s="74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46" t="n"/>
      <c r="M54" s="16">
        <f>IF(B54="","",IF(L54="","Missing evidence",IF(COUNTIFS('06_EVIDENCE_REGISTER'!$A:$A,L54,'06_EVIDENCE_REGISTER'!$B:$B,A54,'06_EVIDENCE_REGISTER'!$K:$K,"Current")-COUNTIFS('06_EVIDENCE_REGISTER'!$A:$A,L54,'06_EVIDENCE_REGISTER'!$B:$B,A54,'06_EVIDENCE_REGISTER'!$K:$K,"Current",'06_EVIDENCE_REGISTER'!$I:$I,"&lt;"&amp;TODAY(),'06_EVIDENCE_REGISTER'!$I:$I,"&lt;&gt;")&gt;0,"Current evidence","Missing / stale / mismatched")))</f>
        <v/>
      </c>
      <c r="N54" s="46" t="n"/>
      <c r="O54" s="4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 ht="23" customHeight="1" s="70">
      <c r="A57" s="33" t="inlineStr">
        <is>
          <t>B — ARTICLE 10(2)(h) DATA GAP / SHORTCOMING REMEDIATION</t>
        </is>
      </c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 ht="31" customHeight="1" s="70">
      <c r="A58" s="40" t="inlineStr">
        <is>
          <t>Gap ID</t>
        </is>
      </c>
      <c r="B58" s="40" t="inlineStr">
        <is>
          <t>Date identified</t>
        </is>
      </c>
      <c r="C58" s="40" t="inlineStr">
        <is>
          <t>Dataset ID</t>
        </is>
      </c>
      <c r="D58" s="40" t="inlineStr">
        <is>
          <t>Gap / shortcoming</t>
        </is>
      </c>
      <c r="E58" s="40" t="inlineStr">
        <is>
          <t>Compliance / risk impact</t>
        </is>
      </c>
      <c r="F58" s="40" t="inlineStr">
        <is>
          <t>Remediation plan</t>
        </is>
      </c>
      <c r="G58" s="40" t="inlineStr">
        <is>
          <t>Interim control</t>
        </is>
      </c>
      <c r="H58" s="40" t="inlineStr">
        <is>
          <t>Owner</t>
        </is>
      </c>
      <c r="I58" s="40" t="inlineStr">
        <is>
          <t>Due date</t>
        </is>
      </c>
      <c r="J58" s="40" t="inlineStr">
        <is>
          <t>Status</t>
        </is>
      </c>
      <c r="K58" s="40" t="inlineStr">
        <is>
          <t>Retest / validation</t>
        </is>
      </c>
      <c r="L58" s="40" t="inlineStr">
        <is>
          <t>Evidence ID</t>
        </is>
      </c>
      <c r="M58" s="40" t="inlineStr">
        <is>
          <t>Evidence state</t>
        </is>
      </c>
      <c r="N58" s="40" t="inlineStr">
        <is>
          <t>Escalation</t>
        </is>
      </c>
      <c r="O58" s="40" t="inlineStr">
        <is>
          <t>Notes</t>
        </is>
      </c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DATA-GAP-0001</t>
        </is>
      </c>
      <c r="B59" s="74" t="n"/>
      <c r="C59" s="46" t="n"/>
      <c r="D59" s="46" t="n"/>
      <c r="E59" s="46" t="n"/>
      <c r="F59" s="46" t="n"/>
      <c r="G59" s="46" t="n"/>
      <c r="H59" s="46" t="n"/>
      <c r="I59" s="74" t="n"/>
      <c r="J59" s="46" t="n"/>
      <c r="K59" s="46" t="n"/>
      <c r="L59" s="46" t="n"/>
      <c r="M59" s="16">
        <f>IF(B59="","",IF(L59="","Missing evidence",IF(COUNTIFS('06_EVIDENCE_REGISTER'!$A:$A,L59,'06_EVIDENCE_REGISTER'!$B:$B,A59,'06_EVIDENCE_REGISTER'!$K:$K,"Current")-COUNTIFS('06_EVIDENCE_REGISTER'!$A:$A,L59,'06_EVIDENCE_REGISTER'!$B:$B,A59,'06_EVIDENCE_REGISTER'!$K:$K,"Current",'06_EVIDENCE_REGISTER'!$I:$I,"&lt;"&amp;TODAY(),'06_EVIDENCE_REGISTER'!$I:$I,"&lt;&gt;")&gt;0,"Current evidence","Missing / stale / mismatched")))</f>
        <v/>
      </c>
      <c r="N59" s="46" t="n"/>
      <c r="O59" s="4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DATA-GAP-0002</t>
        </is>
      </c>
      <c r="B60" s="74" t="n"/>
      <c r="C60" s="46" t="n"/>
      <c r="D60" s="46" t="n"/>
      <c r="E60" s="46" t="n"/>
      <c r="F60" s="46" t="n"/>
      <c r="G60" s="46" t="n"/>
      <c r="H60" s="46" t="n"/>
      <c r="I60" s="74" t="n"/>
      <c r="J60" s="46" t="n"/>
      <c r="K60" s="46" t="n"/>
      <c r="L60" s="46" t="n"/>
      <c r="M60" s="16">
        <f>IF(B60="","",IF(L60="","Missing evidence",IF(COUNTIFS('06_EVIDENCE_REGISTER'!$A:$A,L60,'06_EVIDENCE_REGISTER'!$B:$B,A60,'06_EVIDENCE_REGISTER'!$K:$K,"Current")-COUNTIFS('06_EVIDENCE_REGISTER'!$A:$A,L60,'06_EVIDENCE_REGISTER'!$B:$B,A60,'06_EVIDENCE_REGISTER'!$K:$K,"Current",'06_EVIDENCE_REGISTER'!$I:$I,"&lt;"&amp;TODAY(),'06_EVIDENCE_REGISTER'!$I:$I,"&lt;&gt;")&gt;0,"Current evidence","Missing / stale / mismatched")))</f>
        <v/>
      </c>
      <c r="N60" s="46" t="n"/>
      <c r="O60" s="4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DATA-GAP-0003</t>
        </is>
      </c>
      <c r="B61" s="74" t="n"/>
      <c r="C61" s="46" t="n"/>
      <c r="D61" s="46" t="n"/>
      <c r="E61" s="46" t="n"/>
      <c r="F61" s="46" t="n"/>
      <c r="G61" s="46" t="n"/>
      <c r="H61" s="46" t="n"/>
      <c r="I61" s="74" t="n"/>
      <c r="J61" s="46" t="n"/>
      <c r="K61" s="46" t="n"/>
      <c r="L61" s="46" t="n"/>
      <c r="M61" s="16">
        <f>IF(B61="","",IF(L61="","Missing evidence",IF(COUNTIFS('06_EVIDENCE_REGISTER'!$A:$A,L61,'06_EVIDENCE_REGISTER'!$B:$B,A61,'06_EVIDENCE_REGISTER'!$K:$K,"Current")-COUNTIFS('06_EVIDENCE_REGISTER'!$A:$A,L61,'06_EVIDENCE_REGISTER'!$B:$B,A61,'06_EVIDENCE_REGISTER'!$K:$K,"Current",'06_EVIDENCE_REGISTER'!$I:$I,"&lt;"&amp;TODAY(),'06_EVIDENCE_REGISTER'!$I:$I,"&lt;&gt;")&gt;0,"Current evidence","Missing / stale / mismatched")))</f>
        <v/>
      </c>
      <c r="N61" s="46" t="n"/>
      <c r="O61" s="4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DATA-GAP-0004</t>
        </is>
      </c>
      <c r="B62" s="74" t="n"/>
      <c r="C62" s="46" t="n"/>
      <c r="D62" s="46" t="n"/>
      <c r="E62" s="46" t="n"/>
      <c r="F62" s="46" t="n"/>
      <c r="G62" s="46" t="n"/>
      <c r="H62" s="46" t="n"/>
      <c r="I62" s="74" t="n"/>
      <c r="J62" s="46" t="n"/>
      <c r="K62" s="46" t="n"/>
      <c r="L62" s="46" t="n"/>
      <c r="M62" s="16">
        <f>IF(B62="","",IF(L62="","Missing evidence",IF(COUNTIFS('06_EVIDENCE_REGISTER'!$A:$A,L62,'06_EVIDENCE_REGISTER'!$B:$B,A62,'06_EVIDENCE_REGISTER'!$K:$K,"Current")-COUNTIFS('06_EVIDENCE_REGISTER'!$A:$A,L62,'06_EVIDENCE_REGISTER'!$B:$B,A62,'06_EVIDENCE_REGISTER'!$K:$K,"Current",'06_EVIDENCE_REGISTER'!$I:$I,"&lt;"&amp;TODAY(),'06_EVIDENCE_REGISTER'!$I:$I,"&lt;&gt;")&gt;0,"Current evidence","Missing / stale / mismatched")))</f>
        <v/>
      </c>
      <c r="N62" s="46" t="n"/>
      <c r="O62" s="4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DATA-GAP-0005</t>
        </is>
      </c>
      <c r="B63" s="74" t="n"/>
      <c r="C63" s="46" t="n"/>
      <c r="D63" s="46" t="n"/>
      <c r="E63" s="46" t="n"/>
      <c r="F63" s="46" t="n"/>
      <c r="G63" s="46" t="n"/>
      <c r="H63" s="46" t="n"/>
      <c r="I63" s="74" t="n"/>
      <c r="J63" s="46" t="n"/>
      <c r="K63" s="46" t="n"/>
      <c r="L63" s="46" t="n"/>
      <c r="M63" s="16">
        <f>IF(B63="","",IF(L63="","Missing evidence",IF(COUNTIFS('06_EVIDENCE_REGISTER'!$A:$A,L63,'06_EVIDENCE_REGISTER'!$B:$B,A63,'06_EVIDENCE_REGISTER'!$K:$K,"Current")-COUNTIFS('06_EVIDENCE_REGISTER'!$A:$A,L63,'06_EVIDENCE_REGISTER'!$B:$B,A63,'06_EVIDENCE_REGISTER'!$K:$K,"Current",'06_EVIDENCE_REGISTER'!$I:$I,"&lt;"&amp;TODAY(),'06_EVIDENCE_REGISTER'!$I:$I,"&lt;&gt;")&gt;0,"Current evidence","Missing / stale / mismatched")))</f>
        <v/>
      </c>
      <c r="N63" s="46" t="n"/>
      <c r="O63" s="4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DATA-GAP-0006</t>
        </is>
      </c>
      <c r="B64" s="74" t="n"/>
      <c r="C64" s="46" t="n"/>
      <c r="D64" s="46" t="n"/>
      <c r="E64" s="46" t="n"/>
      <c r="F64" s="46" t="n"/>
      <c r="G64" s="46" t="n"/>
      <c r="H64" s="46" t="n"/>
      <c r="I64" s="74" t="n"/>
      <c r="J64" s="46" t="n"/>
      <c r="K64" s="46" t="n"/>
      <c r="L64" s="46" t="n"/>
      <c r="M64" s="16">
        <f>IF(B64="","",IF(L64="","Missing evidence",IF(COUNTIFS('06_EVIDENCE_REGISTER'!$A:$A,L64,'06_EVIDENCE_REGISTER'!$B:$B,A64,'06_EVIDENCE_REGISTER'!$K:$K,"Current")-COUNTIFS('06_EVIDENCE_REGISTER'!$A:$A,L64,'06_EVIDENCE_REGISTER'!$B:$B,A64,'06_EVIDENCE_REGISTER'!$K:$K,"Current",'06_EVIDENCE_REGISTER'!$I:$I,"&lt;"&amp;TODAY(),'06_EVIDENCE_REGISTER'!$I:$I,"&lt;&gt;")&gt;0,"Current evidence","Missing / stale / mismatched")))</f>
        <v/>
      </c>
      <c r="N64" s="46" t="n"/>
      <c r="O64" s="4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DATA-GAP-0007</t>
        </is>
      </c>
      <c r="B65" s="74" t="n"/>
      <c r="C65" s="46" t="n"/>
      <c r="D65" s="46" t="n"/>
      <c r="E65" s="46" t="n"/>
      <c r="F65" s="46" t="n"/>
      <c r="G65" s="46" t="n"/>
      <c r="H65" s="46" t="n"/>
      <c r="I65" s="74" t="n"/>
      <c r="J65" s="46" t="n"/>
      <c r="K65" s="46" t="n"/>
      <c r="L65" s="46" t="n"/>
      <c r="M65" s="16">
        <f>IF(B65="","",IF(L65="","Missing evidence",IF(COUNTIFS('06_EVIDENCE_REGISTER'!$A:$A,L65,'06_EVIDENCE_REGISTER'!$B:$B,A65,'06_EVIDENCE_REGISTER'!$K:$K,"Current")-COUNTIFS('06_EVIDENCE_REGISTER'!$A:$A,L65,'06_EVIDENCE_REGISTER'!$B:$B,A65,'06_EVIDENCE_REGISTER'!$K:$K,"Current",'06_EVIDENCE_REGISTER'!$I:$I,"&lt;"&amp;TODAY(),'06_EVIDENCE_REGISTER'!$I:$I,"&lt;&gt;")&gt;0,"Current evidence","Missing / stale / mismatched")))</f>
        <v/>
      </c>
      <c r="N65" s="46" t="n"/>
      <c r="O65" s="4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DATA-GAP-0008</t>
        </is>
      </c>
      <c r="B66" s="74" t="n"/>
      <c r="C66" s="46" t="n"/>
      <c r="D66" s="46" t="n"/>
      <c r="E66" s="46" t="n"/>
      <c r="F66" s="46" t="n"/>
      <c r="G66" s="46" t="n"/>
      <c r="H66" s="46" t="n"/>
      <c r="I66" s="74" t="n"/>
      <c r="J66" s="46" t="n"/>
      <c r="K66" s="46" t="n"/>
      <c r="L66" s="46" t="n"/>
      <c r="M66" s="16">
        <f>IF(B66="","",IF(L66="","Missing evidence",IF(COUNTIFS('06_EVIDENCE_REGISTER'!$A:$A,L66,'06_EVIDENCE_REGISTER'!$B:$B,A66,'06_EVIDENCE_REGISTER'!$K:$K,"Current")-COUNTIFS('06_EVIDENCE_REGISTER'!$A:$A,L66,'06_EVIDENCE_REGISTER'!$B:$B,A66,'06_EVIDENCE_REGISTER'!$K:$K,"Current",'06_EVIDENCE_REGISTER'!$I:$I,"&lt;"&amp;TODAY(),'06_EVIDENCE_REGISTER'!$I:$I,"&lt;&gt;")&gt;0,"Current evidence","Missing / stale / mismatched")))</f>
        <v/>
      </c>
      <c r="N66" s="46" t="n"/>
      <c r="O66" s="4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DATA-GAP-0009</t>
        </is>
      </c>
      <c r="B67" s="74" t="n"/>
      <c r="C67" s="46" t="n"/>
      <c r="D67" s="46" t="n"/>
      <c r="E67" s="46" t="n"/>
      <c r="F67" s="46" t="n"/>
      <c r="G67" s="46" t="n"/>
      <c r="H67" s="46" t="n"/>
      <c r="I67" s="74" t="n"/>
      <c r="J67" s="46" t="n"/>
      <c r="K67" s="46" t="n"/>
      <c r="L67" s="46" t="n"/>
      <c r="M67" s="16">
        <f>IF(B67="","",IF(L67="","Missing evidence",IF(COUNTIFS('06_EVIDENCE_REGISTER'!$A:$A,L67,'06_EVIDENCE_REGISTER'!$B:$B,A67,'06_EVIDENCE_REGISTER'!$K:$K,"Current")-COUNTIFS('06_EVIDENCE_REGISTER'!$A:$A,L67,'06_EVIDENCE_REGISTER'!$B:$B,A67,'06_EVIDENCE_REGISTER'!$K:$K,"Current",'06_EVIDENCE_REGISTER'!$I:$I,"&lt;"&amp;TODAY(),'06_EVIDENCE_REGISTER'!$I:$I,"&lt;&gt;")&gt;0,"Current evidence","Missing / stale / mismatched")))</f>
        <v/>
      </c>
      <c r="N67" s="46" t="n"/>
      <c r="O67" s="4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DATA-GAP-0010</t>
        </is>
      </c>
      <c r="B68" s="74" t="n"/>
      <c r="C68" s="46" t="n"/>
      <c r="D68" s="46" t="n"/>
      <c r="E68" s="46" t="n"/>
      <c r="F68" s="46" t="n"/>
      <c r="G68" s="46" t="n"/>
      <c r="H68" s="46" t="n"/>
      <c r="I68" s="74" t="n"/>
      <c r="J68" s="46" t="n"/>
      <c r="K68" s="46" t="n"/>
      <c r="L68" s="46" t="n"/>
      <c r="M68" s="16">
        <f>IF(B68="","",IF(L68="","Missing evidence",IF(COUNTIFS('06_EVIDENCE_REGISTER'!$A:$A,L68,'06_EVIDENCE_REGISTER'!$B:$B,A68,'06_EVIDENCE_REGISTER'!$K:$K,"Current")-COUNTIFS('06_EVIDENCE_REGISTER'!$A:$A,L68,'06_EVIDENCE_REGISTER'!$B:$B,A68,'06_EVIDENCE_REGISTER'!$K:$K,"Current",'06_EVIDENCE_REGISTER'!$I:$I,"&lt;"&amp;TODAY(),'06_EVIDENCE_REGISTER'!$I:$I,"&lt;&gt;")&gt;0,"Current evidence","Missing / stale / mismatched")))</f>
        <v/>
      </c>
      <c r="N68" s="46" t="n"/>
      <c r="O68" s="4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DATA-GAP-0011</t>
        </is>
      </c>
      <c r="B69" s="74" t="n"/>
      <c r="C69" s="46" t="n"/>
      <c r="D69" s="46" t="n"/>
      <c r="E69" s="46" t="n"/>
      <c r="F69" s="46" t="n"/>
      <c r="G69" s="46" t="n"/>
      <c r="H69" s="46" t="n"/>
      <c r="I69" s="74" t="n"/>
      <c r="J69" s="46" t="n"/>
      <c r="K69" s="46" t="n"/>
      <c r="L69" s="46" t="n"/>
      <c r="M69" s="16">
        <f>IF(B69="","",IF(L69="","Missing evidence",IF(COUNTIFS('06_EVIDENCE_REGISTER'!$A:$A,L69,'06_EVIDENCE_REGISTER'!$B:$B,A69,'06_EVIDENCE_REGISTER'!$K:$K,"Current")-COUNTIFS('06_EVIDENCE_REGISTER'!$A:$A,L69,'06_EVIDENCE_REGISTER'!$B:$B,A69,'06_EVIDENCE_REGISTER'!$K:$K,"Current",'06_EVIDENCE_REGISTER'!$I:$I,"&lt;"&amp;TODAY(),'06_EVIDENCE_REGISTER'!$I:$I,"&lt;&gt;")&gt;0,"Current evidence","Missing / stale / mismatched")))</f>
        <v/>
      </c>
      <c r="N69" s="46" t="n"/>
      <c r="O69" s="4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DATA-GAP-0012</t>
        </is>
      </c>
      <c r="B70" s="74" t="n"/>
      <c r="C70" s="46" t="n"/>
      <c r="D70" s="46" t="n"/>
      <c r="E70" s="46" t="n"/>
      <c r="F70" s="46" t="n"/>
      <c r="G70" s="46" t="n"/>
      <c r="H70" s="46" t="n"/>
      <c r="I70" s="74" t="n"/>
      <c r="J70" s="46" t="n"/>
      <c r="K70" s="46" t="n"/>
      <c r="L70" s="46" t="n"/>
      <c r="M70" s="16">
        <f>IF(B70="","",IF(L70="","Missing evidence",IF(COUNTIFS('06_EVIDENCE_REGISTER'!$A:$A,L70,'06_EVIDENCE_REGISTER'!$B:$B,A70,'06_EVIDENCE_REGISTER'!$K:$K,"Current")-COUNTIFS('06_EVIDENCE_REGISTER'!$A:$A,L70,'06_EVIDENCE_REGISTER'!$B:$B,A70,'06_EVIDENCE_REGISTER'!$K:$K,"Current",'06_EVIDENCE_REGISTER'!$I:$I,"&lt;"&amp;TODAY(),'06_EVIDENCE_REGISTER'!$I:$I,"&lt;&gt;")&gt;0,"Current evidence","Missing / stale / mismatched")))</f>
        <v/>
      </c>
      <c r="N70" s="46" t="n"/>
      <c r="O70" s="4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DATA-GAP-0013</t>
        </is>
      </c>
      <c r="B71" s="74" t="n"/>
      <c r="C71" s="46" t="n"/>
      <c r="D71" s="46" t="n"/>
      <c r="E71" s="46" t="n"/>
      <c r="F71" s="46" t="n"/>
      <c r="G71" s="46" t="n"/>
      <c r="H71" s="46" t="n"/>
      <c r="I71" s="74" t="n"/>
      <c r="J71" s="46" t="n"/>
      <c r="K71" s="46" t="n"/>
      <c r="L71" s="46" t="n"/>
      <c r="M71" s="16">
        <f>IF(B71="","",IF(L71="","Missing evidence",IF(COUNTIFS('06_EVIDENCE_REGISTER'!$A:$A,L71,'06_EVIDENCE_REGISTER'!$B:$B,A71,'06_EVIDENCE_REGISTER'!$K:$K,"Current")-COUNTIFS('06_EVIDENCE_REGISTER'!$A:$A,L71,'06_EVIDENCE_REGISTER'!$B:$B,A71,'06_EVIDENCE_REGISTER'!$K:$K,"Current",'06_EVIDENCE_REGISTER'!$I:$I,"&lt;"&amp;TODAY(),'06_EVIDENCE_REGISTER'!$I:$I,"&lt;&gt;")&gt;0,"Current evidence","Missing / stale / mismatched")))</f>
        <v/>
      </c>
      <c r="N71" s="46" t="n"/>
      <c r="O71" s="4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DATA-GAP-0014</t>
        </is>
      </c>
      <c r="B72" s="74" t="n"/>
      <c r="C72" s="46" t="n"/>
      <c r="D72" s="46" t="n"/>
      <c r="E72" s="46" t="n"/>
      <c r="F72" s="46" t="n"/>
      <c r="G72" s="46" t="n"/>
      <c r="H72" s="46" t="n"/>
      <c r="I72" s="74" t="n"/>
      <c r="J72" s="46" t="n"/>
      <c r="K72" s="46" t="n"/>
      <c r="L72" s="46" t="n"/>
      <c r="M72" s="16">
        <f>IF(B72="","",IF(L72="","Missing evidence",IF(COUNTIFS('06_EVIDENCE_REGISTER'!$A:$A,L72,'06_EVIDENCE_REGISTER'!$B:$B,A72,'06_EVIDENCE_REGISTER'!$K:$K,"Current")-COUNTIFS('06_EVIDENCE_REGISTER'!$A:$A,L72,'06_EVIDENCE_REGISTER'!$B:$B,A72,'06_EVIDENCE_REGISTER'!$K:$K,"Current",'06_EVIDENCE_REGISTER'!$I:$I,"&lt;"&amp;TODAY(),'06_EVIDENCE_REGISTER'!$I:$I,"&lt;&gt;")&gt;0,"Current evidence","Missing / stale / mismatched")))</f>
        <v/>
      </c>
      <c r="N72" s="46" t="n"/>
      <c r="O72" s="4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DATA-GAP-0015</t>
        </is>
      </c>
      <c r="B73" s="74" t="n"/>
      <c r="C73" s="46" t="n"/>
      <c r="D73" s="46" t="n"/>
      <c r="E73" s="46" t="n"/>
      <c r="F73" s="46" t="n"/>
      <c r="G73" s="46" t="n"/>
      <c r="H73" s="46" t="n"/>
      <c r="I73" s="74" t="n"/>
      <c r="J73" s="46" t="n"/>
      <c r="K73" s="46" t="n"/>
      <c r="L73" s="46" t="n"/>
      <c r="M73" s="16">
        <f>IF(B73="","",IF(L73="","Missing evidence",IF(COUNTIFS('06_EVIDENCE_REGISTER'!$A:$A,L73,'06_EVIDENCE_REGISTER'!$B:$B,A73,'06_EVIDENCE_REGISTER'!$K:$K,"Current")-COUNTIFS('06_EVIDENCE_REGISTER'!$A:$A,L73,'06_EVIDENCE_REGISTER'!$B:$B,A73,'06_EVIDENCE_REGISTER'!$K:$K,"Current",'06_EVIDENCE_REGISTER'!$I:$I,"&lt;"&amp;TODAY(),'06_EVIDENCE_REGISTER'!$I:$I,"&lt;&gt;")&gt;0,"Current evidence","Missing / stale / mismatched")))</f>
        <v/>
      </c>
      <c r="N73" s="46" t="n"/>
      <c r="O73" s="4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DATA-GAP-0016</t>
        </is>
      </c>
      <c r="B74" s="74" t="n"/>
      <c r="C74" s="46" t="n"/>
      <c r="D74" s="46" t="n"/>
      <c r="E74" s="46" t="n"/>
      <c r="F74" s="46" t="n"/>
      <c r="G74" s="46" t="n"/>
      <c r="H74" s="46" t="n"/>
      <c r="I74" s="74" t="n"/>
      <c r="J74" s="46" t="n"/>
      <c r="K74" s="46" t="n"/>
      <c r="L74" s="46" t="n"/>
      <c r="M74" s="16">
        <f>IF(B74="","",IF(L74="","Missing evidence",IF(COUNTIFS('06_EVIDENCE_REGISTER'!$A:$A,L74,'06_EVIDENCE_REGISTER'!$B:$B,A74,'06_EVIDENCE_REGISTER'!$K:$K,"Current")-COUNTIFS('06_EVIDENCE_REGISTER'!$A:$A,L74,'06_EVIDENCE_REGISTER'!$B:$B,A74,'06_EVIDENCE_REGISTER'!$K:$K,"Current",'06_EVIDENCE_REGISTER'!$I:$I,"&lt;"&amp;TODAY(),'06_EVIDENCE_REGISTER'!$I:$I,"&lt;&gt;")&gt;0,"Current evidence","Missing / stale / mismatched")))</f>
        <v/>
      </c>
      <c r="N74" s="46" t="n"/>
      <c r="O74" s="4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DATA-GAP-0017</t>
        </is>
      </c>
      <c r="B75" s="74" t="n"/>
      <c r="C75" s="46" t="n"/>
      <c r="D75" s="46" t="n"/>
      <c r="E75" s="46" t="n"/>
      <c r="F75" s="46" t="n"/>
      <c r="G75" s="46" t="n"/>
      <c r="H75" s="46" t="n"/>
      <c r="I75" s="74" t="n"/>
      <c r="J75" s="46" t="n"/>
      <c r="K75" s="46" t="n"/>
      <c r="L75" s="46" t="n"/>
      <c r="M75" s="16">
        <f>IF(B75="","",IF(L75="","Missing evidence",IF(COUNTIFS('06_EVIDENCE_REGISTER'!$A:$A,L75,'06_EVIDENCE_REGISTER'!$B:$B,A75,'06_EVIDENCE_REGISTER'!$K:$K,"Current")-COUNTIFS('06_EVIDENCE_REGISTER'!$A:$A,L75,'06_EVIDENCE_REGISTER'!$B:$B,A75,'06_EVIDENCE_REGISTER'!$K:$K,"Current",'06_EVIDENCE_REGISTER'!$I:$I,"&lt;"&amp;TODAY(),'06_EVIDENCE_REGISTER'!$I:$I,"&lt;&gt;")&gt;0,"Current evidence","Missing / stale / mismatched")))</f>
        <v/>
      </c>
      <c r="N75" s="46" t="n"/>
      <c r="O75" s="4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DATA-GAP-0018</t>
        </is>
      </c>
      <c r="B76" s="74" t="n"/>
      <c r="C76" s="46" t="n"/>
      <c r="D76" s="46" t="n"/>
      <c r="E76" s="46" t="n"/>
      <c r="F76" s="46" t="n"/>
      <c r="G76" s="46" t="n"/>
      <c r="H76" s="46" t="n"/>
      <c r="I76" s="74" t="n"/>
      <c r="J76" s="46" t="n"/>
      <c r="K76" s="46" t="n"/>
      <c r="L76" s="46" t="n"/>
      <c r="M76" s="16">
        <f>IF(B76="","",IF(L76="","Missing evidence",IF(COUNTIFS('06_EVIDENCE_REGISTER'!$A:$A,L76,'06_EVIDENCE_REGISTER'!$B:$B,A76,'06_EVIDENCE_REGISTER'!$K:$K,"Current")-COUNTIFS('06_EVIDENCE_REGISTER'!$A:$A,L76,'06_EVIDENCE_REGISTER'!$B:$B,A76,'06_EVIDENCE_REGISTER'!$K:$K,"Current",'06_EVIDENCE_REGISTER'!$I:$I,"&lt;"&amp;TODAY(),'06_EVIDENCE_REGISTER'!$I:$I,"&lt;&gt;")&gt;0,"Current evidence","Missing / stale / mismatched")))</f>
        <v/>
      </c>
      <c r="N76" s="46" t="n"/>
      <c r="O76" s="4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DATA-GAP-0019</t>
        </is>
      </c>
      <c r="B77" s="74" t="n"/>
      <c r="C77" s="46" t="n"/>
      <c r="D77" s="46" t="n"/>
      <c r="E77" s="46" t="n"/>
      <c r="F77" s="46" t="n"/>
      <c r="G77" s="46" t="n"/>
      <c r="H77" s="46" t="n"/>
      <c r="I77" s="74" t="n"/>
      <c r="J77" s="46" t="n"/>
      <c r="K77" s="46" t="n"/>
      <c r="L77" s="46" t="n"/>
      <c r="M77" s="16">
        <f>IF(B77="","",IF(L77="","Missing evidence",IF(COUNTIFS('06_EVIDENCE_REGISTER'!$A:$A,L77,'06_EVIDENCE_REGISTER'!$B:$B,A77,'06_EVIDENCE_REGISTER'!$K:$K,"Current")-COUNTIFS('06_EVIDENCE_REGISTER'!$A:$A,L77,'06_EVIDENCE_REGISTER'!$B:$B,A77,'06_EVIDENCE_REGISTER'!$K:$K,"Current",'06_EVIDENCE_REGISTER'!$I:$I,"&lt;"&amp;TODAY(),'06_EVIDENCE_REGISTER'!$I:$I,"&lt;&gt;")&gt;0,"Current evidence","Missing / stale / mismatched")))</f>
        <v/>
      </c>
      <c r="N77" s="46" t="n"/>
      <c r="O77" s="4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DATA-GAP-0020</t>
        </is>
      </c>
      <c r="B78" s="74" t="n"/>
      <c r="C78" s="46" t="n"/>
      <c r="D78" s="46" t="n"/>
      <c r="E78" s="46" t="n"/>
      <c r="F78" s="46" t="n"/>
      <c r="G78" s="46" t="n"/>
      <c r="H78" s="46" t="n"/>
      <c r="I78" s="74" t="n"/>
      <c r="J78" s="46" t="n"/>
      <c r="K78" s="46" t="n"/>
      <c r="L78" s="46" t="n"/>
      <c r="M78" s="16">
        <f>IF(B78="","",IF(L78="","Missing evidence",IF(COUNTIFS('06_EVIDENCE_REGISTER'!$A:$A,L78,'06_EVIDENCE_REGISTER'!$B:$B,A78,'06_EVIDENCE_REGISTER'!$K:$K,"Current")-COUNTIFS('06_EVIDENCE_REGISTER'!$A:$A,L78,'06_EVIDENCE_REGISTER'!$B:$B,A78,'06_EVIDENCE_REGISTER'!$K:$K,"Current",'06_EVIDENCE_REGISTER'!$I:$I,"&lt;"&amp;TODAY(),'06_EVIDENCE_REGISTER'!$I:$I,"&lt;&gt;")&gt;0,"Current evidence","Missing / stale / mismatched")))</f>
        <v/>
      </c>
      <c r="N78" s="46" t="n"/>
      <c r="O78" s="4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DATA-GAP-0021</t>
        </is>
      </c>
      <c r="B79" s="74" t="n"/>
      <c r="C79" s="46" t="n"/>
      <c r="D79" s="46" t="n"/>
      <c r="E79" s="46" t="n"/>
      <c r="F79" s="46" t="n"/>
      <c r="G79" s="46" t="n"/>
      <c r="H79" s="46" t="n"/>
      <c r="I79" s="74" t="n"/>
      <c r="J79" s="46" t="n"/>
      <c r="K79" s="46" t="n"/>
      <c r="L79" s="46" t="n"/>
      <c r="M79" s="16">
        <f>IF(B79="","",IF(L79="","Missing evidence",IF(COUNTIFS('06_EVIDENCE_REGISTER'!$A:$A,L79,'06_EVIDENCE_REGISTER'!$B:$B,A79,'06_EVIDENCE_REGISTER'!$K:$K,"Current")-COUNTIFS('06_EVIDENCE_REGISTER'!$A:$A,L79,'06_EVIDENCE_REGISTER'!$B:$B,A79,'06_EVIDENCE_REGISTER'!$K:$K,"Current",'06_EVIDENCE_REGISTER'!$I:$I,"&lt;"&amp;TODAY(),'06_EVIDENCE_REGISTER'!$I:$I,"&lt;&gt;")&gt;0,"Current evidence","Missing / stale / mismatched")))</f>
        <v/>
      </c>
      <c r="N79" s="46" t="n"/>
      <c r="O79" s="4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DATA-GAP-0022</t>
        </is>
      </c>
      <c r="B80" s="74" t="n"/>
      <c r="C80" s="46" t="n"/>
      <c r="D80" s="46" t="n"/>
      <c r="E80" s="46" t="n"/>
      <c r="F80" s="46" t="n"/>
      <c r="G80" s="46" t="n"/>
      <c r="H80" s="46" t="n"/>
      <c r="I80" s="74" t="n"/>
      <c r="J80" s="46" t="n"/>
      <c r="K80" s="46" t="n"/>
      <c r="L80" s="46" t="n"/>
      <c r="M80" s="16">
        <f>IF(B80="","",IF(L80="","Missing evidence",IF(COUNTIFS('06_EVIDENCE_REGISTER'!$A:$A,L80,'06_EVIDENCE_REGISTER'!$B:$B,A80,'06_EVIDENCE_REGISTER'!$K:$K,"Current")-COUNTIFS('06_EVIDENCE_REGISTER'!$A:$A,L80,'06_EVIDENCE_REGISTER'!$B:$B,A80,'06_EVIDENCE_REGISTER'!$K:$K,"Current",'06_EVIDENCE_REGISTER'!$I:$I,"&lt;"&amp;TODAY(),'06_EVIDENCE_REGISTER'!$I:$I,"&lt;&gt;")&gt;0,"Current evidence","Missing / stale / mismatched")))</f>
        <v/>
      </c>
      <c r="N80" s="46" t="n"/>
      <c r="O80" s="4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DATA-GAP-0023</t>
        </is>
      </c>
      <c r="B81" s="74" t="n"/>
      <c r="C81" s="46" t="n"/>
      <c r="D81" s="46" t="n"/>
      <c r="E81" s="46" t="n"/>
      <c r="F81" s="46" t="n"/>
      <c r="G81" s="46" t="n"/>
      <c r="H81" s="46" t="n"/>
      <c r="I81" s="74" t="n"/>
      <c r="J81" s="46" t="n"/>
      <c r="K81" s="46" t="n"/>
      <c r="L81" s="46" t="n"/>
      <c r="M81" s="16">
        <f>IF(B81="","",IF(L81="","Missing evidence",IF(COUNTIFS('06_EVIDENCE_REGISTER'!$A:$A,L81,'06_EVIDENCE_REGISTER'!$B:$B,A81,'06_EVIDENCE_REGISTER'!$K:$K,"Current")-COUNTIFS('06_EVIDENCE_REGISTER'!$A:$A,L81,'06_EVIDENCE_REGISTER'!$B:$B,A81,'06_EVIDENCE_REGISTER'!$K:$K,"Current",'06_EVIDENCE_REGISTER'!$I:$I,"&lt;"&amp;TODAY(),'06_EVIDENCE_REGISTER'!$I:$I,"&lt;&gt;")&gt;0,"Current evidence","Missing / stale / mismatched")))</f>
        <v/>
      </c>
      <c r="N81" s="46" t="n"/>
      <c r="O81" s="4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DATA-GAP-0024</t>
        </is>
      </c>
      <c r="B82" s="74" t="n"/>
      <c r="C82" s="46" t="n"/>
      <c r="D82" s="46" t="n"/>
      <c r="E82" s="46" t="n"/>
      <c r="F82" s="46" t="n"/>
      <c r="G82" s="46" t="n"/>
      <c r="H82" s="46" t="n"/>
      <c r="I82" s="74" t="n"/>
      <c r="J82" s="46" t="n"/>
      <c r="K82" s="46" t="n"/>
      <c r="L82" s="46" t="n"/>
      <c r="M82" s="16">
        <f>IF(B82="","",IF(L82="","Missing evidence",IF(COUNTIFS('06_EVIDENCE_REGISTER'!$A:$A,L82,'06_EVIDENCE_REGISTER'!$B:$B,A82,'06_EVIDENCE_REGISTER'!$K:$K,"Current")-COUNTIFS('06_EVIDENCE_REGISTER'!$A:$A,L82,'06_EVIDENCE_REGISTER'!$B:$B,A82,'06_EVIDENCE_REGISTER'!$K:$K,"Current",'06_EVIDENCE_REGISTER'!$I:$I,"&lt;"&amp;TODAY(),'06_EVIDENCE_REGISTER'!$I:$I,"&lt;&gt;")&gt;0,"Current evidence","Missing / stale / mismatched")))</f>
        <v/>
      </c>
      <c r="N82" s="46" t="n"/>
      <c r="O82" s="4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DATA-GAP-0025</t>
        </is>
      </c>
      <c r="B83" s="74" t="n"/>
      <c r="C83" s="46" t="n"/>
      <c r="D83" s="46" t="n"/>
      <c r="E83" s="46" t="n"/>
      <c r="F83" s="46" t="n"/>
      <c r="G83" s="46" t="n"/>
      <c r="H83" s="46" t="n"/>
      <c r="I83" s="74" t="n"/>
      <c r="J83" s="46" t="n"/>
      <c r="K83" s="46" t="n"/>
      <c r="L83" s="46" t="n"/>
      <c r="M83" s="16">
        <f>IF(B83="","",IF(L83="","Missing evidence",IF(COUNTIFS('06_EVIDENCE_REGISTER'!$A:$A,L83,'06_EVIDENCE_REGISTER'!$B:$B,A83,'06_EVIDENCE_REGISTER'!$K:$K,"Current")-COUNTIFS('06_EVIDENCE_REGISTER'!$A:$A,L83,'06_EVIDENCE_REGISTER'!$B:$B,A83,'06_EVIDENCE_REGISTER'!$K:$K,"Current",'06_EVIDENCE_REGISTER'!$I:$I,"&lt;"&amp;TODAY(),'06_EVIDENCE_REGISTER'!$I:$I,"&lt;&gt;")&gt;0,"Current evidence","Missing / stale / mismatched")))</f>
        <v/>
      </c>
      <c r="N83" s="46" t="n"/>
      <c r="O83" s="4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DATA-GAP-0026</t>
        </is>
      </c>
      <c r="B84" s="74" t="n"/>
      <c r="C84" s="46" t="n"/>
      <c r="D84" s="46" t="n"/>
      <c r="E84" s="46" t="n"/>
      <c r="F84" s="46" t="n"/>
      <c r="G84" s="46" t="n"/>
      <c r="H84" s="46" t="n"/>
      <c r="I84" s="74" t="n"/>
      <c r="J84" s="46" t="n"/>
      <c r="K84" s="46" t="n"/>
      <c r="L84" s="46" t="n"/>
      <c r="M84" s="16">
        <f>IF(B84="","",IF(L84="","Missing evidence",IF(COUNTIFS('06_EVIDENCE_REGISTER'!$A:$A,L84,'06_EVIDENCE_REGISTER'!$B:$B,A84,'06_EVIDENCE_REGISTER'!$K:$K,"Current")-COUNTIFS('06_EVIDENCE_REGISTER'!$A:$A,L84,'06_EVIDENCE_REGISTER'!$B:$B,A84,'06_EVIDENCE_REGISTER'!$K:$K,"Current",'06_EVIDENCE_REGISTER'!$I:$I,"&lt;"&amp;TODAY(),'06_EVIDENCE_REGISTER'!$I:$I,"&lt;&gt;")&gt;0,"Current evidence","Missing / stale / mismatched")))</f>
        <v/>
      </c>
      <c r="N84" s="46" t="n"/>
      <c r="O84" s="4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DATA-GAP-0027</t>
        </is>
      </c>
      <c r="B85" s="74" t="n"/>
      <c r="C85" s="46" t="n"/>
      <c r="D85" s="46" t="n"/>
      <c r="E85" s="46" t="n"/>
      <c r="F85" s="46" t="n"/>
      <c r="G85" s="46" t="n"/>
      <c r="H85" s="46" t="n"/>
      <c r="I85" s="74" t="n"/>
      <c r="J85" s="46" t="n"/>
      <c r="K85" s="46" t="n"/>
      <c r="L85" s="46" t="n"/>
      <c r="M85" s="16">
        <f>IF(B85="","",IF(L85="","Missing evidence",IF(COUNTIFS('06_EVIDENCE_REGISTER'!$A:$A,L85,'06_EVIDENCE_REGISTER'!$B:$B,A85,'06_EVIDENCE_REGISTER'!$K:$K,"Current")-COUNTIFS('06_EVIDENCE_REGISTER'!$A:$A,L85,'06_EVIDENCE_REGISTER'!$B:$B,A85,'06_EVIDENCE_REGISTER'!$K:$K,"Current",'06_EVIDENCE_REGISTER'!$I:$I,"&lt;"&amp;TODAY(),'06_EVIDENCE_REGISTER'!$I:$I,"&lt;&gt;")&gt;0,"Current evidence","Missing / stale / mismatched")))</f>
        <v/>
      </c>
      <c r="N85" s="46" t="n"/>
      <c r="O85" s="4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DATA-GAP-0028</t>
        </is>
      </c>
      <c r="B86" s="74" t="n"/>
      <c r="C86" s="46" t="n"/>
      <c r="D86" s="46" t="n"/>
      <c r="E86" s="46" t="n"/>
      <c r="F86" s="46" t="n"/>
      <c r="G86" s="46" t="n"/>
      <c r="H86" s="46" t="n"/>
      <c r="I86" s="74" t="n"/>
      <c r="J86" s="46" t="n"/>
      <c r="K86" s="46" t="n"/>
      <c r="L86" s="46" t="n"/>
      <c r="M86" s="16">
        <f>IF(B86="","",IF(L86="","Missing evidence",IF(COUNTIFS('06_EVIDENCE_REGISTER'!$A:$A,L86,'06_EVIDENCE_REGISTER'!$B:$B,A86,'06_EVIDENCE_REGISTER'!$K:$K,"Current")-COUNTIFS('06_EVIDENCE_REGISTER'!$A:$A,L86,'06_EVIDENCE_REGISTER'!$B:$B,A86,'06_EVIDENCE_REGISTER'!$K:$K,"Current",'06_EVIDENCE_REGISTER'!$I:$I,"&lt;"&amp;TODAY(),'06_EVIDENCE_REGISTER'!$I:$I,"&lt;&gt;")&gt;0,"Current evidence","Missing / stale / mismatched")))</f>
        <v/>
      </c>
      <c r="N86" s="46" t="n"/>
      <c r="O86" s="4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DATA-GAP-0029</t>
        </is>
      </c>
      <c r="B87" s="74" t="n"/>
      <c r="C87" s="46" t="n"/>
      <c r="D87" s="46" t="n"/>
      <c r="E87" s="46" t="n"/>
      <c r="F87" s="46" t="n"/>
      <c r="G87" s="46" t="n"/>
      <c r="H87" s="46" t="n"/>
      <c r="I87" s="74" t="n"/>
      <c r="J87" s="46" t="n"/>
      <c r="K87" s="46" t="n"/>
      <c r="L87" s="46" t="n"/>
      <c r="M87" s="16">
        <f>IF(B87="","",IF(L87="","Missing evidence",IF(COUNTIFS('06_EVIDENCE_REGISTER'!$A:$A,L87,'06_EVIDENCE_REGISTER'!$B:$B,A87,'06_EVIDENCE_REGISTER'!$K:$K,"Current")-COUNTIFS('06_EVIDENCE_REGISTER'!$A:$A,L87,'06_EVIDENCE_REGISTER'!$B:$B,A87,'06_EVIDENCE_REGISTER'!$K:$K,"Current",'06_EVIDENCE_REGISTER'!$I:$I,"&lt;"&amp;TODAY(),'06_EVIDENCE_REGISTER'!$I:$I,"&lt;&gt;")&gt;0,"Current evidence","Missing / stale / mismatched")))</f>
        <v/>
      </c>
      <c r="N87" s="46" t="n"/>
      <c r="O87" s="4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DATA-GAP-0030</t>
        </is>
      </c>
      <c r="B88" s="74" t="n"/>
      <c r="C88" s="46" t="n"/>
      <c r="D88" s="46" t="n"/>
      <c r="E88" s="46" t="n"/>
      <c r="F88" s="46" t="n"/>
      <c r="G88" s="46" t="n"/>
      <c r="H88" s="46" t="n"/>
      <c r="I88" s="74" t="n"/>
      <c r="J88" s="46" t="n"/>
      <c r="K88" s="46" t="n"/>
      <c r="L88" s="46" t="n"/>
      <c r="M88" s="16">
        <f>IF(B88="","",IF(L88="","Missing evidence",IF(COUNTIFS('06_EVIDENCE_REGISTER'!$A:$A,L88,'06_EVIDENCE_REGISTER'!$B:$B,A88,'06_EVIDENCE_REGISTER'!$K:$K,"Current")-COUNTIFS('06_EVIDENCE_REGISTER'!$A:$A,L88,'06_EVIDENCE_REGISTER'!$B:$B,A88,'06_EVIDENCE_REGISTER'!$K:$K,"Current",'06_EVIDENCE_REGISTER'!$I:$I,"&lt;"&amp;TODAY(),'06_EVIDENCE_REGISTER'!$I:$I,"&lt;&gt;")&gt;0,"Current evidence","Missing / stale / mismatched")))</f>
        <v/>
      </c>
      <c r="N88" s="46" t="n"/>
      <c r="O88" s="4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DATA-GAP-0031</t>
        </is>
      </c>
      <c r="B89" s="74" t="n"/>
      <c r="C89" s="46" t="n"/>
      <c r="D89" s="46" t="n"/>
      <c r="E89" s="46" t="n"/>
      <c r="F89" s="46" t="n"/>
      <c r="G89" s="46" t="n"/>
      <c r="H89" s="46" t="n"/>
      <c r="I89" s="74" t="n"/>
      <c r="J89" s="46" t="n"/>
      <c r="K89" s="46" t="n"/>
      <c r="L89" s="46" t="n"/>
      <c r="M89" s="16">
        <f>IF(B89="","",IF(L89="","Missing evidence",IF(COUNTIFS('06_EVIDENCE_REGISTER'!$A:$A,L89,'06_EVIDENCE_REGISTER'!$B:$B,A89,'06_EVIDENCE_REGISTER'!$K:$K,"Current")-COUNTIFS('06_EVIDENCE_REGISTER'!$A:$A,L89,'06_EVIDENCE_REGISTER'!$B:$B,A89,'06_EVIDENCE_REGISTER'!$K:$K,"Current",'06_EVIDENCE_REGISTER'!$I:$I,"&lt;"&amp;TODAY(),'06_EVIDENCE_REGISTER'!$I:$I,"&lt;&gt;")&gt;0,"Current evidence","Missing / stale / mismatched")))</f>
        <v/>
      </c>
      <c r="N89" s="46" t="n"/>
      <c r="O89" s="4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DATA-GAP-0032</t>
        </is>
      </c>
      <c r="B90" s="74" t="n"/>
      <c r="C90" s="46" t="n"/>
      <c r="D90" s="46" t="n"/>
      <c r="E90" s="46" t="n"/>
      <c r="F90" s="46" t="n"/>
      <c r="G90" s="46" t="n"/>
      <c r="H90" s="46" t="n"/>
      <c r="I90" s="74" t="n"/>
      <c r="J90" s="46" t="n"/>
      <c r="K90" s="46" t="n"/>
      <c r="L90" s="46" t="n"/>
      <c r="M90" s="16">
        <f>IF(B90="","",IF(L90="","Missing evidence",IF(COUNTIFS('06_EVIDENCE_REGISTER'!$A:$A,L90,'06_EVIDENCE_REGISTER'!$B:$B,A90,'06_EVIDENCE_REGISTER'!$K:$K,"Current")-COUNTIFS('06_EVIDENCE_REGISTER'!$A:$A,L90,'06_EVIDENCE_REGISTER'!$B:$B,A90,'06_EVIDENCE_REGISTER'!$K:$K,"Current",'06_EVIDENCE_REGISTER'!$I:$I,"&lt;"&amp;TODAY(),'06_EVIDENCE_REGISTER'!$I:$I,"&lt;&gt;")&gt;0,"Current evidence","Missing / stale / mismatched")))</f>
        <v/>
      </c>
      <c r="N90" s="46" t="n"/>
      <c r="O90" s="4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DATA-GAP-0033</t>
        </is>
      </c>
      <c r="B91" s="74" t="n"/>
      <c r="C91" s="46" t="n"/>
      <c r="D91" s="46" t="n"/>
      <c r="E91" s="46" t="n"/>
      <c r="F91" s="46" t="n"/>
      <c r="G91" s="46" t="n"/>
      <c r="H91" s="46" t="n"/>
      <c r="I91" s="74" t="n"/>
      <c r="J91" s="46" t="n"/>
      <c r="K91" s="46" t="n"/>
      <c r="L91" s="46" t="n"/>
      <c r="M91" s="16">
        <f>IF(B91="","",IF(L91="","Missing evidence",IF(COUNTIFS('06_EVIDENCE_REGISTER'!$A:$A,L91,'06_EVIDENCE_REGISTER'!$B:$B,A91,'06_EVIDENCE_REGISTER'!$K:$K,"Current")-COUNTIFS('06_EVIDENCE_REGISTER'!$A:$A,L91,'06_EVIDENCE_REGISTER'!$B:$B,A91,'06_EVIDENCE_REGISTER'!$K:$K,"Current",'06_EVIDENCE_REGISTER'!$I:$I,"&lt;"&amp;TODAY(),'06_EVIDENCE_REGISTER'!$I:$I,"&lt;&gt;")&gt;0,"Current evidence","Missing / stale / mismatched")))</f>
        <v/>
      </c>
      <c r="N91" s="46" t="n"/>
      <c r="O91" s="4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DATA-GAP-0034</t>
        </is>
      </c>
      <c r="B92" s="74" t="n"/>
      <c r="C92" s="46" t="n"/>
      <c r="D92" s="46" t="n"/>
      <c r="E92" s="46" t="n"/>
      <c r="F92" s="46" t="n"/>
      <c r="G92" s="46" t="n"/>
      <c r="H92" s="46" t="n"/>
      <c r="I92" s="74" t="n"/>
      <c r="J92" s="46" t="n"/>
      <c r="K92" s="46" t="n"/>
      <c r="L92" s="46" t="n"/>
      <c r="M92" s="16">
        <f>IF(B92="","",IF(L92="","Missing evidence",IF(COUNTIFS('06_EVIDENCE_REGISTER'!$A:$A,L92,'06_EVIDENCE_REGISTER'!$B:$B,A92,'06_EVIDENCE_REGISTER'!$K:$K,"Current")-COUNTIFS('06_EVIDENCE_REGISTER'!$A:$A,L92,'06_EVIDENCE_REGISTER'!$B:$B,A92,'06_EVIDENCE_REGISTER'!$K:$K,"Current",'06_EVIDENCE_REGISTER'!$I:$I,"&lt;"&amp;TODAY(),'06_EVIDENCE_REGISTER'!$I:$I,"&lt;&gt;")&gt;0,"Current evidence","Missing / stale / mismatched")))</f>
        <v/>
      </c>
      <c r="N92" s="46" t="n"/>
      <c r="O92" s="4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DATA-GAP-0035</t>
        </is>
      </c>
      <c r="B93" s="74" t="n"/>
      <c r="C93" s="46" t="n"/>
      <c r="D93" s="46" t="n"/>
      <c r="E93" s="46" t="n"/>
      <c r="F93" s="46" t="n"/>
      <c r="G93" s="46" t="n"/>
      <c r="H93" s="46" t="n"/>
      <c r="I93" s="74" t="n"/>
      <c r="J93" s="46" t="n"/>
      <c r="K93" s="46" t="n"/>
      <c r="L93" s="46" t="n"/>
      <c r="M93" s="16">
        <f>IF(B93="","",IF(L93="","Missing evidence",IF(COUNTIFS('06_EVIDENCE_REGISTER'!$A:$A,L93,'06_EVIDENCE_REGISTER'!$B:$B,A93,'06_EVIDENCE_REGISTER'!$K:$K,"Current")-COUNTIFS('06_EVIDENCE_REGISTER'!$A:$A,L93,'06_EVIDENCE_REGISTER'!$B:$B,A93,'06_EVIDENCE_REGISTER'!$K:$K,"Current",'06_EVIDENCE_REGISTER'!$I:$I,"&lt;"&amp;TODAY(),'06_EVIDENCE_REGISTER'!$I:$I,"&lt;&gt;")&gt;0,"Current evidence","Missing / stale / mismatched")))</f>
        <v/>
      </c>
      <c r="N93" s="46" t="n"/>
      <c r="O93" s="4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DATA-GAP-0036</t>
        </is>
      </c>
      <c r="B94" s="74" t="n"/>
      <c r="C94" s="46" t="n"/>
      <c r="D94" s="46" t="n"/>
      <c r="E94" s="46" t="n"/>
      <c r="F94" s="46" t="n"/>
      <c r="G94" s="46" t="n"/>
      <c r="H94" s="46" t="n"/>
      <c r="I94" s="74" t="n"/>
      <c r="J94" s="46" t="n"/>
      <c r="K94" s="46" t="n"/>
      <c r="L94" s="46" t="n"/>
      <c r="M94" s="16">
        <f>IF(B94="","",IF(L94="","Missing evidence",IF(COUNTIFS('06_EVIDENCE_REGISTER'!$A:$A,L94,'06_EVIDENCE_REGISTER'!$B:$B,A94,'06_EVIDENCE_REGISTER'!$K:$K,"Current")-COUNTIFS('06_EVIDENCE_REGISTER'!$A:$A,L94,'06_EVIDENCE_REGISTER'!$B:$B,A94,'06_EVIDENCE_REGISTER'!$K:$K,"Current",'06_EVIDENCE_REGISTER'!$I:$I,"&lt;"&amp;TODAY(),'06_EVIDENCE_REGISTER'!$I:$I,"&lt;&gt;")&gt;0,"Current evidence","Missing / stale / mismatched")))</f>
        <v/>
      </c>
      <c r="N94" s="46" t="n"/>
      <c r="O94" s="4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DATA-GAP-0037</t>
        </is>
      </c>
      <c r="B95" s="74" t="n"/>
      <c r="C95" s="46" t="n"/>
      <c r="D95" s="46" t="n"/>
      <c r="E95" s="46" t="n"/>
      <c r="F95" s="46" t="n"/>
      <c r="G95" s="46" t="n"/>
      <c r="H95" s="46" t="n"/>
      <c r="I95" s="74" t="n"/>
      <c r="J95" s="46" t="n"/>
      <c r="K95" s="46" t="n"/>
      <c r="L95" s="46" t="n"/>
      <c r="M95" s="16">
        <f>IF(B95="","",IF(L95="","Missing evidence",IF(COUNTIFS('06_EVIDENCE_REGISTER'!$A:$A,L95,'06_EVIDENCE_REGISTER'!$B:$B,A95,'06_EVIDENCE_REGISTER'!$K:$K,"Current")-COUNTIFS('06_EVIDENCE_REGISTER'!$A:$A,L95,'06_EVIDENCE_REGISTER'!$B:$B,A95,'06_EVIDENCE_REGISTER'!$K:$K,"Current",'06_EVIDENCE_REGISTER'!$I:$I,"&lt;"&amp;TODAY(),'06_EVIDENCE_REGISTER'!$I:$I,"&lt;&gt;")&gt;0,"Current evidence","Missing / stale / mismatched")))</f>
        <v/>
      </c>
      <c r="N95" s="46" t="n"/>
      <c r="O95" s="4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DATA-GAP-0038</t>
        </is>
      </c>
      <c r="B96" s="74" t="n"/>
      <c r="C96" s="46" t="n"/>
      <c r="D96" s="46" t="n"/>
      <c r="E96" s="46" t="n"/>
      <c r="F96" s="46" t="n"/>
      <c r="G96" s="46" t="n"/>
      <c r="H96" s="46" t="n"/>
      <c r="I96" s="74" t="n"/>
      <c r="J96" s="46" t="n"/>
      <c r="K96" s="46" t="n"/>
      <c r="L96" s="46" t="n"/>
      <c r="M96" s="16">
        <f>IF(B96="","",IF(L96="","Missing evidence",IF(COUNTIFS('06_EVIDENCE_REGISTER'!$A:$A,L96,'06_EVIDENCE_REGISTER'!$B:$B,A96,'06_EVIDENCE_REGISTER'!$K:$K,"Current")-COUNTIFS('06_EVIDENCE_REGISTER'!$A:$A,L96,'06_EVIDENCE_REGISTER'!$B:$B,A96,'06_EVIDENCE_REGISTER'!$K:$K,"Current",'06_EVIDENCE_REGISTER'!$I:$I,"&lt;"&amp;TODAY(),'06_EVIDENCE_REGISTER'!$I:$I,"&lt;&gt;")&gt;0,"Current evidence","Missing / stale / mismatched")))</f>
        <v/>
      </c>
      <c r="N96" s="46" t="n"/>
      <c r="O96" s="4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DATA-GAP-0039</t>
        </is>
      </c>
      <c r="B97" s="74" t="n"/>
      <c r="C97" s="46" t="n"/>
      <c r="D97" s="46" t="n"/>
      <c r="E97" s="46" t="n"/>
      <c r="F97" s="46" t="n"/>
      <c r="G97" s="46" t="n"/>
      <c r="H97" s="46" t="n"/>
      <c r="I97" s="74" t="n"/>
      <c r="J97" s="46" t="n"/>
      <c r="K97" s="46" t="n"/>
      <c r="L97" s="46" t="n"/>
      <c r="M97" s="16">
        <f>IF(B97="","",IF(L97="","Missing evidence",IF(COUNTIFS('06_EVIDENCE_REGISTER'!$A:$A,L97,'06_EVIDENCE_REGISTER'!$B:$B,A97,'06_EVIDENCE_REGISTER'!$K:$K,"Current")-COUNTIFS('06_EVIDENCE_REGISTER'!$A:$A,L97,'06_EVIDENCE_REGISTER'!$B:$B,A97,'06_EVIDENCE_REGISTER'!$K:$K,"Current",'06_EVIDENCE_REGISTER'!$I:$I,"&lt;"&amp;TODAY(),'06_EVIDENCE_REGISTER'!$I:$I,"&lt;&gt;")&gt;0,"Current evidence","Missing / stale / mismatched")))</f>
        <v/>
      </c>
      <c r="N97" s="46" t="n"/>
      <c r="O97" s="4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DATA-GAP-0040</t>
        </is>
      </c>
      <c r="B98" s="74" t="n"/>
      <c r="C98" s="46" t="n"/>
      <c r="D98" s="46" t="n"/>
      <c r="E98" s="46" t="n"/>
      <c r="F98" s="46" t="n"/>
      <c r="G98" s="46" t="n"/>
      <c r="H98" s="46" t="n"/>
      <c r="I98" s="74" t="n"/>
      <c r="J98" s="46" t="n"/>
      <c r="K98" s="46" t="n"/>
      <c r="L98" s="46" t="n"/>
      <c r="M98" s="16">
        <f>IF(B98="","",IF(L98="","Missing evidence",IF(COUNTIFS('06_EVIDENCE_REGISTER'!$A:$A,L98,'06_EVIDENCE_REGISTER'!$B:$B,A98,'06_EVIDENCE_REGISTER'!$K:$K,"Current")-COUNTIFS('06_EVIDENCE_REGISTER'!$A:$A,L98,'06_EVIDENCE_REGISTER'!$B:$B,A98,'06_EVIDENCE_REGISTER'!$K:$K,"Current",'06_EVIDENCE_REGISTER'!$I:$I,"&lt;"&amp;TODAY(),'06_EVIDENCE_REGISTER'!$I:$I,"&lt;&gt;")&gt;0,"Current evidence","Missing / stale / mismatched")))</f>
        <v/>
      </c>
      <c r="N98" s="46" t="n"/>
      <c r="O98" s="4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 ht="23" customHeight="1" s="70">
      <c r="A101" s="33" t="inlineStr">
        <is>
          <t>C — ARTICLE 4a(1) SPECIAL-CATEGORY BIAS PROCESSING DECISION</t>
        </is>
      </c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 ht="31" customHeight="1" s="70">
      <c r="A102" s="40" t="inlineStr">
        <is>
          <t>Case ID</t>
        </is>
      </c>
      <c r="B102" s="40" t="inlineStr">
        <is>
          <t>Dataset ID</t>
        </is>
      </c>
      <c r="C102" s="40" t="inlineStr">
        <is>
          <t>Bias issue / purpose</t>
        </is>
      </c>
      <c r="D102" s="40" t="inlineStr">
        <is>
          <t>Special-category data involved</t>
        </is>
      </c>
      <c r="E102" s="40" t="inlineStr">
        <is>
          <t>Strictly necessary?</t>
        </is>
      </c>
      <c r="F102" s="40" t="inlineStr">
        <is>
          <t>Other data incl. synthetic/anonymised can work?</t>
        </is>
      </c>
      <c r="G102" s="40" t="inlineStr">
        <is>
          <t>Reuse/privacy safeguards</t>
        </is>
      </c>
      <c r="H102" s="40" t="inlineStr">
        <is>
          <t>Access/confidentiality safeguards</t>
        </is>
      </c>
      <c r="I102" s="40" t="inlineStr">
        <is>
          <t>No third-party transfer/access</t>
        </is>
      </c>
      <c r="J102" s="40" t="inlineStr">
        <is>
          <t>Deletion rule</t>
        </is>
      </c>
      <c r="K102" s="40" t="inlineStr">
        <is>
          <t>ROPA necessity rationale</t>
        </is>
      </c>
      <c r="L102" s="40" t="inlineStr">
        <is>
          <t>Calculated Article 4a route</t>
        </is>
      </c>
      <c r="M102" s="40" t="inlineStr">
        <is>
          <t>Owner</t>
        </is>
      </c>
      <c r="N102" s="40" t="inlineStr">
        <is>
          <t>Evidence ID</t>
        </is>
      </c>
      <c r="O102" s="40" t="inlineStr">
        <is>
          <t>Evidence state</t>
        </is>
      </c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A4A-001</t>
        </is>
      </c>
      <c r="B103" s="46" t="n"/>
      <c r="C103" s="46" t="n"/>
      <c r="D103" s="46" t="n"/>
      <c r="E103" s="46" t="n"/>
      <c r="F103" s="46" t="n"/>
      <c r="G103" s="46" t="n"/>
      <c r="H103" s="46" t="n"/>
      <c r="I103" s="46" t="n"/>
      <c r="J103" s="46" t="n"/>
      <c r="K103" s="46" t="n"/>
      <c r="L103" s="71">
        <f>IF(C103="","",IF(D103="No","Not applicable — no special-category data",IF(OR(D103="Needs assessment",E103="Needs assessment",F103="Needs assessment",G103="Needs assessment",H103="Needs assessment",I103="Needs assessment",J103="Needs assessment",K103="Needs assessment"),"Needs assessment / legal review",IF(OR(E103&lt;&gt;"Yes",F103="Yes"),"Do not use special-category data under Article 4a(1)",IF(AND(D103="Yes",E103="Yes",F103="No",G103="Yes",H103="Yes",I103="Yes",J103="Yes",K103="Yes"),"Article 4a(1) conditions populated — independent review required","Needs assessment / legal review")))))</f>
        <v/>
      </c>
      <c r="M103" s="46" t="n"/>
      <c r="N103" s="46" t="n"/>
      <c r="O103" s="16">
        <f>IF(C103="","",IF(N103="","Missing evidence",IF(COUNTIFS('06_EVIDENCE_REGISTER'!$A:$A,N103,'06_EVIDENCE_REGISTER'!$B:$B,A103,'06_EVIDENCE_REGISTER'!$K:$K,"Current")-COUNTIFS('06_EVIDENCE_REGISTER'!$A:$A,N103,'06_EVIDENCE_REGISTER'!$B:$B,A103,'06_EVIDENCE_REGISTER'!$K:$K,"Current",'06_EVIDENCE_REGISTER'!$I:$I,"&lt;"&amp;TODAY(),'06_EVIDENCE_REGISTER'!$I:$I,"&lt;&gt;")&gt;0,"Current evidence","Missing / stale / mismatched")))</f>
        <v/>
      </c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A4A-002</t>
        </is>
      </c>
      <c r="B104" s="46" t="n"/>
      <c r="C104" s="46" t="n"/>
      <c r="D104" s="46" t="n"/>
      <c r="E104" s="46" t="n"/>
      <c r="F104" s="46" t="n"/>
      <c r="G104" s="46" t="n"/>
      <c r="H104" s="46" t="n"/>
      <c r="I104" s="46" t="n"/>
      <c r="J104" s="46" t="n"/>
      <c r="K104" s="46" t="n"/>
      <c r="L104" s="71">
        <f>IF(C104="","",IF(D104="No","Not applicable — no special-category data",IF(OR(D104="Needs assessment",E104="Needs assessment",F104="Needs assessment",G104="Needs assessment",H104="Needs assessment",I104="Needs assessment",J104="Needs assessment",K104="Needs assessment"),"Needs assessment / legal review",IF(OR(E104&lt;&gt;"Yes",F104="Yes"),"Do not use special-category data under Article 4a(1)",IF(AND(D104="Yes",E104="Yes",F104="No",G104="Yes",H104="Yes",I104="Yes",J104="Yes",K104="Yes"),"Article 4a(1) conditions populated — independent review required","Needs assessment / legal review")))))</f>
        <v/>
      </c>
      <c r="M104" s="46" t="n"/>
      <c r="N104" s="46" t="n"/>
      <c r="O104" s="16">
        <f>IF(C104="","",IF(N104="","Missing evidence",IF(COUNTIFS('06_EVIDENCE_REGISTER'!$A:$A,N104,'06_EVIDENCE_REGISTER'!$B:$B,A104,'06_EVIDENCE_REGISTER'!$K:$K,"Current")-COUNTIFS('06_EVIDENCE_REGISTER'!$A:$A,N104,'06_EVIDENCE_REGISTER'!$B:$B,A104,'06_EVIDENCE_REGISTER'!$K:$K,"Current",'06_EVIDENCE_REGISTER'!$I:$I,"&lt;"&amp;TODAY(),'06_EVIDENCE_REGISTER'!$I:$I,"&lt;&gt;")&gt;0,"Current evidence","Missing / stale / mismatched")))</f>
        <v/>
      </c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A4A-003</t>
        </is>
      </c>
      <c r="B105" s="46" t="n"/>
      <c r="C105" s="46" t="n"/>
      <c r="D105" s="46" t="n"/>
      <c r="E105" s="46" t="n"/>
      <c r="F105" s="46" t="n"/>
      <c r="G105" s="46" t="n"/>
      <c r="H105" s="46" t="n"/>
      <c r="I105" s="46" t="n"/>
      <c r="J105" s="46" t="n"/>
      <c r="K105" s="46" t="n"/>
      <c r="L105" s="71">
        <f>IF(C105="","",IF(D105="No","Not applicable — no special-category data",IF(OR(D105="Needs assessment",E105="Needs assessment",F105="Needs assessment",G105="Needs assessment",H105="Needs assessment",I105="Needs assessment",J105="Needs assessment",K105="Needs assessment"),"Needs assessment / legal review",IF(OR(E105&lt;&gt;"Yes",F105="Yes"),"Do not use special-category data under Article 4a(1)",IF(AND(D105="Yes",E105="Yes",F105="No",G105="Yes",H105="Yes",I105="Yes",J105="Yes",K105="Yes"),"Article 4a(1) conditions populated — independent review required","Needs assessment / legal review")))))</f>
        <v/>
      </c>
      <c r="M105" s="46" t="n"/>
      <c r="N105" s="46" t="n"/>
      <c r="O105" s="16">
        <f>IF(C105="","",IF(N105="","Missing evidence",IF(COUNTIFS('06_EVIDENCE_REGISTER'!$A:$A,N105,'06_EVIDENCE_REGISTER'!$B:$B,A105,'06_EVIDENCE_REGISTER'!$K:$K,"Current")-COUNTIFS('06_EVIDENCE_REGISTER'!$A:$A,N105,'06_EVIDENCE_REGISTER'!$B:$B,A105,'06_EVIDENCE_REGISTER'!$K:$K,"Current",'06_EVIDENCE_REGISTER'!$I:$I,"&lt;"&amp;TODAY(),'06_EVIDENCE_REGISTER'!$I:$I,"&lt;&gt;")&gt;0,"Current evidence","Missing / stale / mismatched")))</f>
        <v/>
      </c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A4A-004</t>
        </is>
      </c>
      <c r="B106" s="46" t="n"/>
      <c r="C106" s="46" t="n"/>
      <c r="D106" s="46" t="n"/>
      <c r="E106" s="46" t="n"/>
      <c r="F106" s="46" t="n"/>
      <c r="G106" s="46" t="n"/>
      <c r="H106" s="46" t="n"/>
      <c r="I106" s="46" t="n"/>
      <c r="J106" s="46" t="n"/>
      <c r="K106" s="46" t="n"/>
      <c r="L106" s="71">
        <f>IF(C106="","",IF(D106="No","Not applicable — no special-category data",IF(OR(D106="Needs assessment",E106="Needs assessment",F106="Needs assessment",G106="Needs assessment",H106="Needs assessment",I106="Needs assessment",J106="Needs assessment",K106="Needs assessment"),"Needs assessment / legal review",IF(OR(E106&lt;&gt;"Yes",F106="Yes"),"Do not use special-category data under Article 4a(1)",IF(AND(D106="Yes",E106="Yes",F106="No",G106="Yes",H106="Yes",I106="Yes",J106="Yes",K106="Yes"),"Article 4a(1) conditions populated — independent review required","Needs assessment / legal review")))))</f>
        <v/>
      </c>
      <c r="M106" s="46" t="n"/>
      <c r="N106" s="46" t="n"/>
      <c r="O106" s="16">
        <f>IF(C106="","",IF(N106="","Missing evidence",IF(COUNTIFS('06_EVIDENCE_REGISTER'!$A:$A,N106,'06_EVIDENCE_REGISTER'!$B:$B,A106,'06_EVIDENCE_REGISTER'!$K:$K,"Current")-COUNTIFS('06_EVIDENCE_REGISTER'!$A:$A,N106,'06_EVIDENCE_REGISTER'!$B:$B,A106,'06_EVIDENCE_REGISTER'!$K:$K,"Current",'06_EVIDENCE_REGISTER'!$I:$I,"&lt;"&amp;TODAY(),'06_EVIDENCE_REGISTER'!$I:$I,"&lt;&gt;")&gt;0,"Current evidence","Missing / stale / mismatched")))</f>
        <v/>
      </c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A4A-005</t>
        </is>
      </c>
      <c r="B107" s="46" t="n"/>
      <c r="C107" s="46" t="n"/>
      <c r="D107" s="46" t="n"/>
      <c r="E107" s="46" t="n"/>
      <c r="F107" s="46" t="n"/>
      <c r="G107" s="46" t="n"/>
      <c r="H107" s="46" t="n"/>
      <c r="I107" s="46" t="n"/>
      <c r="J107" s="46" t="n"/>
      <c r="K107" s="46" t="n"/>
      <c r="L107" s="71">
        <f>IF(C107="","",IF(D107="No","Not applicable — no special-category data",IF(OR(D107="Needs assessment",E107="Needs assessment",F107="Needs assessment",G107="Needs assessment",H107="Needs assessment",I107="Needs assessment",J107="Needs assessment",K107="Needs assessment"),"Needs assessment / legal review",IF(OR(E107&lt;&gt;"Yes",F107="Yes"),"Do not use special-category data under Article 4a(1)",IF(AND(D107="Yes",E107="Yes",F107="No",G107="Yes",H107="Yes",I107="Yes",J107="Yes",K107="Yes"),"Article 4a(1) conditions populated — independent review required","Needs assessment / legal review")))))</f>
        <v/>
      </c>
      <c r="M107" s="46" t="n"/>
      <c r="N107" s="46" t="n"/>
      <c r="O107" s="16">
        <f>IF(C107="","",IF(N107="","Missing evidence",IF(COUNTIFS('06_EVIDENCE_REGISTER'!$A:$A,N107,'06_EVIDENCE_REGISTER'!$B:$B,A107,'06_EVIDENCE_REGISTER'!$K:$K,"Current")-COUNTIFS('06_EVIDENCE_REGISTER'!$A:$A,N107,'06_EVIDENCE_REGISTER'!$B:$B,A107,'06_EVIDENCE_REGISTER'!$K:$K,"Current",'06_EVIDENCE_REGISTER'!$I:$I,"&lt;"&amp;TODAY(),'06_EVIDENCE_REGISTER'!$I:$I,"&lt;&gt;")&gt;0,"Current evidence","Missing / stale / mismatched")))</f>
        <v/>
      </c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A4A-006</t>
        </is>
      </c>
      <c r="B108" s="46" t="n"/>
      <c r="C108" s="46" t="n"/>
      <c r="D108" s="46" t="n"/>
      <c r="E108" s="46" t="n"/>
      <c r="F108" s="46" t="n"/>
      <c r="G108" s="46" t="n"/>
      <c r="H108" s="46" t="n"/>
      <c r="I108" s="46" t="n"/>
      <c r="J108" s="46" t="n"/>
      <c r="K108" s="46" t="n"/>
      <c r="L108" s="71">
        <f>IF(C108="","",IF(D108="No","Not applicable — no special-category data",IF(OR(D108="Needs assessment",E108="Needs assessment",F108="Needs assessment",G108="Needs assessment",H108="Needs assessment",I108="Needs assessment",J108="Needs assessment",K108="Needs assessment"),"Needs assessment / legal review",IF(OR(E108&lt;&gt;"Yes",F108="Yes"),"Do not use special-category data under Article 4a(1)",IF(AND(D108="Yes",E108="Yes",F108="No",G108="Yes",H108="Yes",I108="Yes",J108="Yes",K108="Yes"),"Article 4a(1) conditions populated — independent review required","Needs assessment / legal review")))))</f>
        <v/>
      </c>
      <c r="M108" s="46" t="n"/>
      <c r="N108" s="46" t="n"/>
      <c r="O108" s="16">
        <f>IF(C108="","",IF(N108="","Missing evidence",IF(COUNTIFS('06_EVIDENCE_REGISTER'!$A:$A,N108,'06_EVIDENCE_REGISTER'!$B:$B,A108,'06_EVIDENCE_REGISTER'!$K:$K,"Current")-COUNTIFS('06_EVIDENCE_REGISTER'!$A:$A,N108,'06_EVIDENCE_REGISTER'!$B:$B,A108,'06_EVIDENCE_REGISTER'!$K:$K,"Current",'06_EVIDENCE_REGISTER'!$I:$I,"&lt;"&amp;TODAY(),'06_EVIDENCE_REGISTER'!$I:$I,"&lt;&gt;")&gt;0,"Current evidence","Missing / stale / mismatched")))</f>
        <v/>
      </c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A4A-007</t>
        </is>
      </c>
      <c r="B109" s="46" t="n"/>
      <c r="C109" s="46" t="n"/>
      <c r="D109" s="46" t="n"/>
      <c r="E109" s="46" t="n"/>
      <c r="F109" s="46" t="n"/>
      <c r="G109" s="46" t="n"/>
      <c r="H109" s="46" t="n"/>
      <c r="I109" s="46" t="n"/>
      <c r="J109" s="46" t="n"/>
      <c r="K109" s="46" t="n"/>
      <c r="L109" s="71">
        <f>IF(C109="","",IF(D109="No","Not applicable — no special-category data",IF(OR(D109="Needs assessment",E109="Needs assessment",F109="Needs assessment",G109="Needs assessment",H109="Needs assessment",I109="Needs assessment",J109="Needs assessment",K109="Needs assessment"),"Needs assessment / legal review",IF(OR(E109&lt;&gt;"Yes",F109="Yes"),"Do not use special-category data under Article 4a(1)",IF(AND(D109="Yes",E109="Yes",F109="No",G109="Yes",H109="Yes",I109="Yes",J109="Yes",K109="Yes"),"Article 4a(1) conditions populated — independent review required","Needs assessment / legal review")))))</f>
        <v/>
      </c>
      <c r="M109" s="46" t="n"/>
      <c r="N109" s="46" t="n"/>
      <c r="O109" s="16">
        <f>IF(C109="","",IF(N109="","Missing evidence",IF(COUNTIFS('06_EVIDENCE_REGISTER'!$A:$A,N109,'06_EVIDENCE_REGISTER'!$B:$B,A109,'06_EVIDENCE_REGISTER'!$K:$K,"Current")-COUNTIFS('06_EVIDENCE_REGISTER'!$A:$A,N109,'06_EVIDENCE_REGISTER'!$B:$B,A109,'06_EVIDENCE_REGISTER'!$K:$K,"Current",'06_EVIDENCE_REGISTER'!$I:$I,"&lt;"&amp;TODAY(),'06_EVIDENCE_REGISTER'!$I:$I,"&lt;&gt;")&gt;0,"Current evidence","Missing / stale / mismatched")))</f>
        <v/>
      </c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A4A-008</t>
        </is>
      </c>
      <c r="B110" s="46" t="n"/>
      <c r="C110" s="46" t="n"/>
      <c r="D110" s="46" t="n"/>
      <c r="E110" s="46" t="n"/>
      <c r="F110" s="46" t="n"/>
      <c r="G110" s="46" t="n"/>
      <c r="H110" s="46" t="n"/>
      <c r="I110" s="46" t="n"/>
      <c r="J110" s="46" t="n"/>
      <c r="K110" s="46" t="n"/>
      <c r="L110" s="71">
        <f>IF(C110="","",IF(D110="No","Not applicable — no special-category data",IF(OR(D110="Needs assessment",E110="Needs assessment",F110="Needs assessment",G110="Needs assessment",H110="Needs assessment",I110="Needs assessment",J110="Needs assessment",K110="Needs assessment"),"Needs assessment / legal review",IF(OR(E110&lt;&gt;"Yes",F110="Yes"),"Do not use special-category data under Article 4a(1)",IF(AND(D110="Yes",E110="Yes",F110="No",G110="Yes",H110="Yes",I110="Yes",J110="Yes",K110="Yes"),"Article 4a(1) conditions populated — independent review required","Needs assessment / legal review")))))</f>
        <v/>
      </c>
      <c r="M110" s="46" t="n"/>
      <c r="N110" s="46" t="n"/>
      <c r="O110" s="16">
        <f>IF(C110="","",IF(N110="","Missing evidence",IF(COUNTIFS('06_EVIDENCE_REGISTER'!$A:$A,N110,'06_EVIDENCE_REGISTER'!$B:$B,A110,'06_EVIDENCE_REGISTER'!$K:$K,"Current")-COUNTIFS('06_EVIDENCE_REGISTER'!$A:$A,N110,'06_EVIDENCE_REGISTER'!$B:$B,A110,'06_EVIDENCE_REGISTER'!$K:$K,"Current",'06_EVIDENCE_REGISTER'!$I:$I,"&lt;"&amp;TODAY(),'06_EVIDENCE_REGISTER'!$I:$I,"&lt;&gt;")&gt;0,"Current evidence","Missing / stale / mismatched")))</f>
        <v/>
      </c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A4A-009</t>
        </is>
      </c>
      <c r="B111" s="46" t="n"/>
      <c r="C111" s="46" t="n"/>
      <c r="D111" s="46" t="n"/>
      <c r="E111" s="46" t="n"/>
      <c r="F111" s="46" t="n"/>
      <c r="G111" s="46" t="n"/>
      <c r="H111" s="46" t="n"/>
      <c r="I111" s="46" t="n"/>
      <c r="J111" s="46" t="n"/>
      <c r="K111" s="46" t="n"/>
      <c r="L111" s="71">
        <f>IF(C111="","",IF(D111="No","Not applicable — no special-category data",IF(OR(D111="Needs assessment",E111="Needs assessment",F111="Needs assessment",G111="Needs assessment",H111="Needs assessment",I111="Needs assessment",J111="Needs assessment",K111="Needs assessment"),"Needs assessment / legal review",IF(OR(E111&lt;&gt;"Yes",F111="Yes"),"Do not use special-category data under Article 4a(1)",IF(AND(D111="Yes",E111="Yes",F111="No",G111="Yes",H111="Yes",I111="Yes",J111="Yes",K111="Yes"),"Article 4a(1) conditions populated — independent review required","Needs assessment / legal review")))))</f>
        <v/>
      </c>
      <c r="M111" s="46" t="n"/>
      <c r="N111" s="46" t="n"/>
      <c r="O111" s="16">
        <f>IF(C111="","",IF(N111="","Missing evidence",IF(COUNTIFS('06_EVIDENCE_REGISTER'!$A:$A,N111,'06_EVIDENCE_REGISTER'!$B:$B,A111,'06_EVIDENCE_REGISTER'!$K:$K,"Current")-COUNTIFS('06_EVIDENCE_REGISTER'!$A:$A,N111,'06_EVIDENCE_REGISTER'!$B:$B,A111,'06_EVIDENCE_REGISTER'!$K:$K,"Current",'06_EVIDENCE_REGISTER'!$I:$I,"&lt;"&amp;TODAY(),'06_EVIDENCE_REGISTER'!$I:$I,"&lt;&gt;")&gt;0,"Current evidence","Missing / stale / mismatched")))</f>
        <v/>
      </c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A4A-010</t>
        </is>
      </c>
      <c r="B112" s="46" t="n"/>
      <c r="C112" s="46" t="n"/>
      <c r="D112" s="46" t="n"/>
      <c r="E112" s="46" t="n"/>
      <c r="F112" s="46" t="n"/>
      <c r="G112" s="46" t="n"/>
      <c r="H112" s="46" t="n"/>
      <c r="I112" s="46" t="n"/>
      <c r="J112" s="46" t="n"/>
      <c r="K112" s="46" t="n"/>
      <c r="L112" s="71">
        <f>IF(C112="","",IF(D112="No","Not applicable — no special-category data",IF(OR(D112="Needs assessment",E112="Needs assessment",F112="Needs assessment",G112="Needs assessment",H112="Needs assessment",I112="Needs assessment",J112="Needs assessment",K112="Needs assessment"),"Needs assessment / legal review",IF(OR(E112&lt;&gt;"Yes",F112="Yes"),"Do not use special-category data under Article 4a(1)",IF(AND(D112="Yes",E112="Yes",F112="No",G112="Yes",H112="Yes",I112="Yes",J112="Yes",K112="Yes"),"Article 4a(1) conditions populated — independent review required","Needs assessment / legal review")))))</f>
        <v/>
      </c>
      <c r="M112" s="46" t="n"/>
      <c r="N112" s="46" t="n"/>
      <c r="O112" s="16">
        <f>IF(C112="","",IF(N112="","Missing evidence",IF(COUNTIFS('06_EVIDENCE_REGISTER'!$A:$A,N112,'06_EVIDENCE_REGISTER'!$B:$B,A112,'06_EVIDENCE_REGISTER'!$K:$K,"Current")-COUNTIFS('06_EVIDENCE_REGISTER'!$A:$A,N112,'06_EVIDENCE_REGISTER'!$B:$B,A112,'06_EVIDENCE_REGISTER'!$K:$K,"Current",'06_EVIDENCE_REGISTER'!$I:$I,"&lt;"&amp;TODAY(),'06_EVIDENCE_REGISTER'!$I:$I,"&lt;&gt;")&gt;0,"Current evidence","Missing / stale / mismatched")))</f>
        <v/>
      </c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A4A-011</t>
        </is>
      </c>
      <c r="B113" s="46" t="n"/>
      <c r="C113" s="46" t="n"/>
      <c r="D113" s="46" t="n"/>
      <c r="E113" s="46" t="n"/>
      <c r="F113" s="46" t="n"/>
      <c r="G113" s="46" t="n"/>
      <c r="H113" s="46" t="n"/>
      <c r="I113" s="46" t="n"/>
      <c r="J113" s="46" t="n"/>
      <c r="K113" s="46" t="n"/>
      <c r="L113" s="71">
        <f>IF(C113="","",IF(D113="No","Not applicable — no special-category data",IF(OR(D113="Needs assessment",E113="Needs assessment",F113="Needs assessment",G113="Needs assessment",H113="Needs assessment",I113="Needs assessment",J113="Needs assessment",K113="Needs assessment"),"Needs assessment / legal review",IF(OR(E113&lt;&gt;"Yes",F113="Yes"),"Do not use special-category data under Article 4a(1)",IF(AND(D113="Yes",E113="Yes",F113="No",G113="Yes",H113="Yes",I113="Yes",J113="Yes",K113="Yes"),"Article 4a(1) conditions populated — independent review required","Needs assessment / legal review")))))</f>
        <v/>
      </c>
      <c r="M113" s="46" t="n"/>
      <c r="N113" s="46" t="n"/>
      <c r="O113" s="16">
        <f>IF(C113="","",IF(N113="","Missing evidence",IF(COUNTIFS('06_EVIDENCE_REGISTER'!$A:$A,N113,'06_EVIDENCE_REGISTER'!$B:$B,A113,'06_EVIDENCE_REGISTER'!$K:$K,"Current")-COUNTIFS('06_EVIDENCE_REGISTER'!$A:$A,N113,'06_EVIDENCE_REGISTER'!$B:$B,A113,'06_EVIDENCE_REGISTER'!$K:$K,"Current",'06_EVIDENCE_REGISTER'!$I:$I,"&lt;"&amp;TODAY(),'06_EVIDENCE_REGISTER'!$I:$I,"&lt;&gt;")&gt;0,"Current evidence","Missing / stale / mismatched")))</f>
        <v/>
      </c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A4A-012</t>
        </is>
      </c>
      <c r="B114" s="46" t="n"/>
      <c r="C114" s="46" t="n"/>
      <c r="D114" s="46" t="n"/>
      <c r="E114" s="46" t="n"/>
      <c r="F114" s="46" t="n"/>
      <c r="G114" s="46" t="n"/>
      <c r="H114" s="46" t="n"/>
      <c r="I114" s="46" t="n"/>
      <c r="J114" s="46" t="n"/>
      <c r="K114" s="46" t="n"/>
      <c r="L114" s="71">
        <f>IF(C114="","",IF(D114="No","Not applicable — no special-category data",IF(OR(D114="Needs assessment",E114="Needs assessment",F114="Needs assessment",G114="Needs assessment",H114="Needs assessment",I114="Needs assessment",J114="Needs assessment",K114="Needs assessment"),"Needs assessment / legal review",IF(OR(E114&lt;&gt;"Yes",F114="Yes"),"Do not use special-category data under Article 4a(1)",IF(AND(D114="Yes",E114="Yes",F114="No",G114="Yes",H114="Yes",I114="Yes",J114="Yes",K114="Yes"),"Article 4a(1) conditions populated — independent review required","Needs assessment / legal review")))))</f>
        <v/>
      </c>
      <c r="M114" s="46" t="n"/>
      <c r="N114" s="46" t="n"/>
      <c r="O114" s="16">
        <f>IF(C114="","",IF(N114="","Missing evidence",IF(COUNTIFS('06_EVIDENCE_REGISTER'!$A:$A,N114,'06_EVIDENCE_REGISTER'!$B:$B,A114,'06_EVIDENCE_REGISTER'!$K:$K,"Current")-COUNTIFS('06_EVIDENCE_REGISTER'!$A:$A,N114,'06_EVIDENCE_REGISTER'!$B:$B,A114,'06_EVIDENCE_REGISTER'!$K:$K,"Current",'06_EVIDENCE_REGISTER'!$I:$I,"&lt;"&amp;TODAY(),'06_EVIDENCE_REGISTER'!$I:$I,"&lt;&gt;")&gt;0,"Current evidence","Missing / stale / mismatched")))</f>
        <v/>
      </c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A4A-013</t>
        </is>
      </c>
      <c r="B115" s="46" t="n"/>
      <c r="C115" s="46" t="n"/>
      <c r="D115" s="46" t="n"/>
      <c r="E115" s="46" t="n"/>
      <c r="F115" s="46" t="n"/>
      <c r="G115" s="46" t="n"/>
      <c r="H115" s="46" t="n"/>
      <c r="I115" s="46" t="n"/>
      <c r="J115" s="46" t="n"/>
      <c r="K115" s="46" t="n"/>
      <c r="L115" s="71">
        <f>IF(C115="","",IF(D115="No","Not applicable — no special-category data",IF(OR(D115="Needs assessment",E115="Needs assessment",F115="Needs assessment",G115="Needs assessment",H115="Needs assessment",I115="Needs assessment",J115="Needs assessment",K115="Needs assessment"),"Needs assessment / legal review",IF(OR(E115&lt;&gt;"Yes",F115="Yes"),"Do not use special-category data under Article 4a(1)",IF(AND(D115="Yes",E115="Yes",F115="No",G115="Yes",H115="Yes",I115="Yes",J115="Yes",K115="Yes"),"Article 4a(1) conditions populated — independent review required","Needs assessment / legal review")))))</f>
        <v/>
      </c>
      <c r="M115" s="46" t="n"/>
      <c r="N115" s="46" t="n"/>
      <c r="O115" s="16">
        <f>IF(C115="","",IF(N115="","Missing evidence",IF(COUNTIFS('06_EVIDENCE_REGISTER'!$A:$A,N115,'06_EVIDENCE_REGISTER'!$B:$B,A115,'06_EVIDENCE_REGISTER'!$K:$K,"Current")-COUNTIFS('06_EVIDENCE_REGISTER'!$A:$A,N115,'06_EVIDENCE_REGISTER'!$B:$B,A115,'06_EVIDENCE_REGISTER'!$K:$K,"Current",'06_EVIDENCE_REGISTER'!$I:$I,"&lt;"&amp;TODAY(),'06_EVIDENCE_REGISTER'!$I:$I,"&lt;&gt;")&gt;0,"Current evidence","Missing / stale / mismatched")))</f>
        <v/>
      </c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A4A-014</t>
        </is>
      </c>
      <c r="B116" s="46" t="n"/>
      <c r="C116" s="46" t="n"/>
      <c r="D116" s="46" t="n"/>
      <c r="E116" s="46" t="n"/>
      <c r="F116" s="46" t="n"/>
      <c r="G116" s="46" t="n"/>
      <c r="H116" s="46" t="n"/>
      <c r="I116" s="46" t="n"/>
      <c r="J116" s="46" t="n"/>
      <c r="K116" s="46" t="n"/>
      <c r="L116" s="71">
        <f>IF(C116="","",IF(D116="No","Not applicable — no special-category data",IF(OR(D116="Needs assessment",E116="Needs assessment",F116="Needs assessment",G116="Needs assessment",H116="Needs assessment",I116="Needs assessment",J116="Needs assessment",K116="Needs assessment"),"Needs assessment / legal review",IF(OR(E116&lt;&gt;"Yes",F116="Yes"),"Do not use special-category data under Article 4a(1)",IF(AND(D116="Yes",E116="Yes",F116="No",G116="Yes",H116="Yes",I116="Yes",J116="Yes",K116="Yes"),"Article 4a(1) conditions populated — independent review required","Needs assessment / legal review")))))</f>
        <v/>
      </c>
      <c r="M116" s="46" t="n"/>
      <c r="N116" s="46" t="n"/>
      <c r="O116" s="16">
        <f>IF(C116="","",IF(N116="","Missing evidence",IF(COUNTIFS('06_EVIDENCE_REGISTER'!$A:$A,N116,'06_EVIDENCE_REGISTER'!$B:$B,A116,'06_EVIDENCE_REGISTER'!$K:$K,"Current")-COUNTIFS('06_EVIDENCE_REGISTER'!$A:$A,N116,'06_EVIDENCE_REGISTER'!$B:$B,A116,'06_EVIDENCE_REGISTER'!$K:$K,"Current",'06_EVIDENCE_REGISTER'!$I:$I,"&lt;"&amp;TODAY(),'06_EVIDENCE_REGISTER'!$I:$I,"&lt;&gt;")&gt;0,"Current evidence","Missing / stale / mismatched")))</f>
        <v/>
      </c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A4A-015</t>
        </is>
      </c>
      <c r="B117" s="46" t="n"/>
      <c r="C117" s="46" t="n"/>
      <c r="D117" s="46" t="n"/>
      <c r="E117" s="46" t="n"/>
      <c r="F117" s="46" t="n"/>
      <c r="G117" s="46" t="n"/>
      <c r="H117" s="46" t="n"/>
      <c r="I117" s="46" t="n"/>
      <c r="J117" s="46" t="n"/>
      <c r="K117" s="46" t="n"/>
      <c r="L117" s="71">
        <f>IF(C117="","",IF(D117="No","Not applicable — no special-category data",IF(OR(D117="Needs assessment",E117="Needs assessment",F117="Needs assessment",G117="Needs assessment",H117="Needs assessment",I117="Needs assessment",J117="Needs assessment",K117="Needs assessment"),"Needs assessment / legal review",IF(OR(E117&lt;&gt;"Yes",F117="Yes"),"Do not use special-category data under Article 4a(1)",IF(AND(D117="Yes",E117="Yes",F117="No",G117="Yes",H117="Yes",I117="Yes",J117="Yes",K117="Yes"),"Article 4a(1) conditions populated — independent review required","Needs assessment / legal review")))))</f>
        <v/>
      </c>
      <c r="M117" s="46" t="n"/>
      <c r="N117" s="46" t="n"/>
      <c r="O117" s="16">
        <f>IF(C117="","",IF(N117="","Missing evidence",IF(COUNTIFS('06_EVIDENCE_REGISTER'!$A:$A,N117,'06_EVIDENCE_REGISTER'!$B:$B,A117,'06_EVIDENCE_REGISTER'!$K:$K,"Current")-COUNTIFS('06_EVIDENCE_REGISTER'!$A:$A,N117,'06_EVIDENCE_REGISTER'!$B:$B,A117,'06_EVIDENCE_REGISTER'!$K:$K,"Current",'06_EVIDENCE_REGISTER'!$I:$I,"&lt;"&amp;TODAY(),'06_EVIDENCE_REGISTER'!$I:$I,"&lt;&gt;")&gt;0,"Current evidence","Missing / stale / mismatched")))</f>
        <v/>
      </c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A4A-016</t>
        </is>
      </c>
      <c r="B118" s="46" t="n"/>
      <c r="C118" s="46" t="n"/>
      <c r="D118" s="46" t="n"/>
      <c r="E118" s="46" t="n"/>
      <c r="F118" s="46" t="n"/>
      <c r="G118" s="46" t="n"/>
      <c r="H118" s="46" t="n"/>
      <c r="I118" s="46" t="n"/>
      <c r="J118" s="46" t="n"/>
      <c r="K118" s="46" t="n"/>
      <c r="L118" s="71">
        <f>IF(C118="","",IF(D118="No","Not applicable — no special-category data",IF(OR(D118="Needs assessment",E118="Needs assessment",F118="Needs assessment",G118="Needs assessment",H118="Needs assessment",I118="Needs assessment",J118="Needs assessment",K118="Needs assessment"),"Needs assessment / legal review",IF(OR(E118&lt;&gt;"Yes",F118="Yes"),"Do not use special-category data under Article 4a(1)",IF(AND(D118="Yes",E118="Yes",F118="No",G118="Yes",H118="Yes",I118="Yes",J118="Yes",K118="Yes"),"Article 4a(1) conditions populated — independent review required","Needs assessment / legal review")))))</f>
        <v/>
      </c>
      <c r="M118" s="46" t="n"/>
      <c r="N118" s="46" t="n"/>
      <c r="O118" s="16">
        <f>IF(C118="","",IF(N118="","Missing evidence",IF(COUNTIFS('06_EVIDENCE_REGISTER'!$A:$A,N118,'06_EVIDENCE_REGISTER'!$B:$B,A118,'06_EVIDENCE_REGISTER'!$K:$K,"Current")-COUNTIFS('06_EVIDENCE_REGISTER'!$A:$A,N118,'06_EVIDENCE_REGISTER'!$B:$B,A118,'06_EVIDENCE_REGISTER'!$K:$K,"Current",'06_EVIDENCE_REGISTER'!$I:$I,"&lt;"&amp;TODAY(),'06_EVIDENCE_REGISTER'!$I:$I,"&lt;&gt;")&gt;0,"Current evidence","Missing / stale / mismatched")))</f>
        <v/>
      </c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A4A-017</t>
        </is>
      </c>
      <c r="B119" s="46" t="n"/>
      <c r="C119" s="46" t="n"/>
      <c r="D119" s="46" t="n"/>
      <c r="E119" s="46" t="n"/>
      <c r="F119" s="46" t="n"/>
      <c r="G119" s="46" t="n"/>
      <c r="H119" s="46" t="n"/>
      <c r="I119" s="46" t="n"/>
      <c r="J119" s="46" t="n"/>
      <c r="K119" s="46" t="n"/>
      <c r="L119" s="71">
        <f>IF(C119="","",IF(D119="No","Not applicable — no special-category data",IF(OR(D119="Needs assessment",E119="Needs assessment",F119="Needs assessment",G119="Needs assessment",H119="Needs assessment",I119="Needs assessment",J119="Needs assessment",K119="Needs assessment"),"Needs assessment / legal review",IF(OR(E119&lt;&gt;"Yes",F119="Yes"),"Do not use special-category data under Article 4a(1)",IF(AND(D119="Yes",E119="Yes",F119="No",G119="Yes",H119="Yes",I119="Yes",J119="Yes",K119="Yes"),"Article 4a(1) conditions populated — independent review required","Needs assessment / legal review")))))</f>
        <v/>
      </c>
      <c r="M119" s="46" t="n"/>
      <c r="N119" s="46" t="n"/>
      <c r="O119" s="16">
        <f>IF(C119="","",IF(N119="","Missing evidence",IF(COUNTIFS('06_EVIDENCE_REGISTER'!$A:$A,N119,'06_EVIDENCE_REGISTER'!$B:$B,A119,'06_EVIDENCE_REGISTER'!$K:$K,"Current")-COUNTIFS('06_EVIDENCE_REGISTER'!$A:$A,N119,'06_EVIDENCE_REGISTER'!$B:$B,A119,'06_EVIDENCE_REGISTER'!$K:$K,"Current",'06_EVIDENCE_REGISTER'!$I:$I,"&lt;"&amp;TODAY(),'06_EVIDENCE_REGISTER'!$I:$I,"&lt;&gt;")&gt;0,"Current evidence","Missing / stale / mismatched")))</f>
        <v/>
      </c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A4A-018</t>
        </is>
      </c>
      <c r="B120" s="46" t="n"/>
      <c r="C120" s="46" t="n"/>
      <c r="D120" s="46" t="n"/>
      <c r="E120" s="46" t="n"/>
      <c r="F120" s="46" t="n"/>
      <c r="G120" s="46" t="n"/>
      <c r="H120" s="46" t="n"/>
      <c r="I120" s="46" t="n"/>
      <c r="J120" s="46" t="n"/>
      <c r="K120" s="46" t="n"/>
      <c r="L120" s="71">
        <f>IF(C120="","",IF(D120="No","Not applicable — no special-category data",IF(OR(D120="Needs assessment",E120="Needs assessment",F120="Needs assessment",G120="Needs assessment",H120="Needs assessment",I120="Needs assessment",J120="Needs assessment",K120="Needs assessment"),"Needs assessment / legal review",IF(OR(E120&lt;&gt;"Yes",F120="Yes"),"Do not use special-category data under Article 4a(1)",IF(AND(D120="Yes",E120="Yes",F120="No",G120="Yes",H120="Yes",I120="Yes",J120="Yes",K120="Yes"),"Article 4a(1) conditions populated — independent review required","Needs assessment / legal review")))))</f>
        <v/>
      </c>
      <c r="M120" s="46" t="n"/>
      <c r="N120" s="46" t="n"/>
      <c r="O120" s="16">
        <f>IF(C120="","",IF(N120="","Missing evidence",IF(COUNTIFS('06_EVIDENCE_REGISTER'!$A:$A,N120,'06_EVIDENCE_REGISTER'!$B:$B,A120,'06_EVIDENCE_REGISTER'!$K:$K,"Current")-COUNTIFS('06_EVIDENCE_REGISTER'!$A:$A,N120,'06_EVIDENCE_REGISTER'!$B:$B,A120,'06_EVIDENCE_REGISTER'!$K:$K,"Current",'06_EVIDENCE_REGISTER'!$I:$I,"&lt;"&amp;TODAY(),'06_EVIDENCE_REGISTER'!$I:$I,"&lt;&gt;")&gt;0,"Current evidence","Missing / stale / mismatched")))</f>
        <v/>
      </c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A4A-019</t>
        </is>
      </c>
      <c r="B121" s="46" t="n"/>
      <c r="C121" s="46" t="n"/>
      <c r="D121" s="46" t="n"/>
      <c r="E121" s="46" t="n"/>
      <c r="F121" s="46" t="n"/>
      <c r="G121" s="46" t="n"/>
      <c r="H121" s="46" t="n"/>
      <c r="I121" s="46" t="n"/>
      <c r="J121" s="46" t="n"/>
      <c r="K121" s="46" t="n"/>
      <c r="L121" s="71">
        <f>IF(C121="","",IF(D121="No","Not applicable — no special-category data",IF(OR(D121="Needs assessment",E121="Needs assessment",F121="Needs assessment",G121="Needs assessment",H121="Needs assessment",I121="Needs assessment",J121="Needs assessment",K121="Needs assessment"),"Needs assessment / legal review",IF(OR(E121&lt;&gt;"Yes",F121="Yes"),"Do not use special-category data under Article 4a(1)",IF(AND(D121="Yes",E121="Yes",F121="No",G121="Yes",H121="Yes",I121="Yes",J121="Yes",K121="Yes"),"Article 4a(1) conditions populated — independent review required","Needs assessment / legal review")))))</f>
        <v/>
      </c>
      <c r="M121" s="46" t="n"/>
      <c r="N121" s="46" t="n"/>
      <c r="O121" s="16">
        <f>IF(C121="","",IF(N121="","Missing evidence",IF(COUNTIFS('06_EVIDENCE_REGISTER'!$A:$A,N121,'06_EVIDENCE_REGISTER'!$B:$B,A121,'06_EVIDENCE_REGISTER'!$K:$K,"Current")-COUNTIFS('06_EVIDENCE_REGISTER'!$A:$A,N121,'06_EVIDENCE_REGISTER'!$B:$B,A121,'06_EVIDENCE_REGISTER'!$K:$K,"Current",'06_EVIDENCE_REGISTER'!$I:$I,"&lt;"&amp;TODAY(),'06_EVIDENCE_REGISTER'!$I:$I,"&lt;&gt;")&gt;0,"Current evidence","Missing / stale / mismatched")))</f>
        <v/>
      </c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A4A-020</t>
        </is>
      </c>
      <c r="B122" s="46" t="n"/>
      <c r="C122" s="46" t="n"/>
      <c r="D122" s="46" t="n"/>
      <c r="E122" s="46" t="n"/>
      <c r="F122" s="46" t="n"/>
      <c r="G122" s="46" t="n"/>
      <c r="H122" s="46" t="n"/>
      <c r="I122" s="46" t="n"/>
      <c r="J122" s="46" t="n"/>
      <c r="K122" s="46" t="n"/>
      <c r="L122" s="71">
        <f>IF(C122="","",IF(D122="No","Not applicable — no special-category data",IF(OR(D122="Needs assessment",E122="Needs assessment",F122="Needs assessment",G122="Needs assessment",H122="Needs assessment",I122="Needs assessment",J122="Needs assessment",K122="Needs assessment"),"Needs assessment / legal review",IF(OR(E122&lt;&gt;"Yes",F122="Yes"),"Do not use special-category data under Article 4a(1)",IF(AND(D122="Yes",E122="Yes",F122="No",G122="Yes",H122="Yes",I122="Yes",J122="Yes",K122="Yes"),"Article 4a(1) conditions populated — independent review required","Needs assessment / legal review")))))</f>
        <v/>
      </c>
      <c r="M122" s="46" t="n"/>
      <c r="N122" s="46" t="n"/>
      <c r="O122" s="16">
        <f>IF(C122="","",IF(N122="","Missing evidence",IF(COUNTIFS('06_EVIDENCE_REGISTER'!$A:$A,N122,'06_EVIDENCE_REGISTER'!$B:$B,A122,'06_EVIDENCE_REGISTER'!$K:$K,"Current")-COUNTIFS('06_EVIDENCE_REGISTER'!$A:$A,N122,'06_EVIDENCE_REGISTER'!$B:$B,A122,'06_EVIDENCE_REGISTER'!$K:$K,"Current",'06_EVIDENCE_REGISTER'!$I:$I,"&lt;"&amp;TODAY(),'06_EVIDENCE_REGISTER'!$I:$I,"&lt;&gt;")&gt;0,"Current evidence","Missing / stale / mismatched")))</f>
        <v/>
      </c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O122"/>
  <mergeCells count="5">
    <mergeCell ref="A3:O3"/>
    <mergeCell ref="A57:O57"/>
    <mergeCell ref="A2:O2"/>
    <mergeCell ref="A1:O1"/>
    <mergeCell ref="A101:O101"/>
  </mergeCells>
  <conditionalFormatting sqref="I59:I98">
    <cfRule type="expression" priority="1" dxfId="1">
      <formula>AND(I59&lt;&gt;"",I59&lt;TODAY(),J59&lt;&gt;"Closed")</formula>
    </cfRule>
  </conditionalFormatting>
  <conditionalFormatting sqref="L103:L122">
    <cfRule type="expression" priority="4" dxfId="15">
      <formula>LEFT(L103,9)="Article 4"</formula>
    </cfRule>
    <cfRule type="expression" priority="5" dxfId="16">
      <formula>LEFT(L103,6)="Do not"</formula>
    </cfRule>
    <cfRule type="expression" priority="6" dxfId="16">
      <formula>LEFT(L103,5)="Needs"</formula>
    </cfRule>
  </conditionalFormatting>
  <conditionalFormatting sqref="M5:M54">
    <cfRule type="expression" priority="7" dxfId="15">
      <formula>M5="Current evidence"</formula>
    </cfRule>
    <cfRule type="expression" priority="8" dxfId="16">
      <formula>AND(B5&lt;&gt;"",M5&lt;&gt;"Current evidence")</formula>
    </cfRule>
  </conditionalFormatting>
  <conditionalFormatting sqref="M59:M98">
    <cfRule type="expression" priority="9" dxfId="15">
      <formula>M59="Current evidence"</formula>
    </cfRule>
    <cfRule type="expression" priority="10" dxfId="16">
      <formula>AND(B59&lt;&gt;"",M59&lt;&gt;"Current evidence")</formula>
    </cfRule>
  </conditionalFormatting>
  <conditionalFormatting sqref="O103:O122">
    <cfRule type="expression" priority="11" dxfId="15">
      <formula>O103="Current evidence"</formula>
    </cfRule>
    <cfRule type="expression" priority="12" dxfId="16">
      <formula>AND(C103&lt;&gt;"",O103&lt;&gt;"Current evidence")</formula>
    </cfRule>
  </conditionalFormatting>
  <dataValidations count="12">
    <dataValidation sqref="D5:D54" showDropDown="0" showInputMessage="0" showErrorMessage="0" allowBlank="0" type="list">
      <formula1>"Collection,Annotation,Labelling,Cleaning,Updating,Enrichment,Aggregation,Filtering,Deduplication,Split / partition,Sampling,Synthetic augmentation,Other"</formula1>
    </dataValidation>
    <dataValidation sqref="K5:K54" showDropDown="0" showInputMessage="0" showErrorMessage="0" allowBlank="0" type="list">
      <formula1>"Planned,In progress,Validated,Rejected,Superseded"</formula1>
    </dataValidation>
    <dataValidation sqref="J59:J98" showDropDown="0" showInputMessage="0" showErrorMessage="0" allowBlank="0" type="list">
      <formula1>"Open,Remediation in progress,Mitigated pending validation,Closed,Accepted / escalated,Rejected"</formula1>
    </dataValidation>
    <dataValidation sqref="D103:D122" showDropDown="0" showInputMessage="0" showErrorMessage="0" allowBlank="0" type="list">
      <formula1>"Yes,No,Needs assessment"</formula1>
    </dataValidation>
    <dataValidation sqref="E103:E122" showDropDown="0" showInputMessage="0" showErrorMessage="0" allowBlank="0" type="list">
      <formula1>"Yes,No,Needs assessment"</formula1>
    </dataValidation>
    <dataValidation sqref="F103:F122" showDropDown="0" showInputMessage="0" showErrorMessage="0" allowBlank="0" type="list">
      <formula1>"Yes,No,Needs assessment"</formula1>
    </dataValidation>
    <dataValidation sqref="G103:G122" showDropDown="0" showInputMessage="0" showErrorMessage="0" allowBlank="0" type="list">
      <formula1>"Yes,No,Needs assessment"</formula1>
    </dataValidation>
    <dataValidation sqref="H103:H122" showDropDown="0" showInputMessage="0" showErrorMessage="0" allowBlank="0" type="list">
      <formula1>"Yes,No,Needs assessment"</formula1>
    </dataValidation>
    <dataValidation sqref="I103:I122" showDropDown="0" showInputMessage="0" showErrorMessage="0" allowBlank="0" type="list">
      <formula1>"Yes,No,Needs assessment"</formula1>
    </dataValidation>
    <dataValidation sqref="J103:J122" showDropDown="0" showInputMessage="0" showErrorMessage="0" allowBlank="0" type="list">
      <formula1>"Yes,No,Needs assessment"</formula1>
    </dataValidation>
    <dataValidation sqref="K103:K122" showDropDown="0" showInputMessage="0" showErrorMessage="0" allowBlank="0" type="list">
      <formula1>"Yes,No,Needs assessment"</formula1>
    </dataValidation>
    <dataValidation sqref="L103:L122" showDropDown="0" showInputMessage="0" showErrorMessage="0" allowBlank="0" type="list">
      <formula1>"Use permitted under Article 4a(1) subject to ongoing safeguards,Do not use special-category data,Needs assessment / legal review"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Data Governance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datasets, tests, operations, gaps or Article 4a cases. Store controlled pointers, not sensitive evidence dumps.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EV-DATA-0001</t>
        </is>
      </c>
      <c r="B5" s="46" t="n"/>
      <c r="C5" s="46" t="n"/>
      <c r="D5" s="46" t="n"/>
      <c r="E5" s="46" t="n"/>
      <c r="F5" s="46" t="n"/>
      <c r="G5" s="46" t="n"/>
      <c r="H5" s="74" t="n"/>
      <c r="I5" s="74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EV-DATA-0002</t>
        </is>
      </c>
      <c r="B6" s="46" t="n"/>
      <c r="C6" s="46" t="n"/>
      <c r="D6" s="46" t="n"/>
      <c r="E6" s="46" t="n"/>
      <c r="F6" s="46" t="n"/>
      <c r="G6" s="46" t="n"/>
      <c r="H6" s="74" t="n"/>
      <c r="I6" s="74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EV-DATA-0003</t>
        </is>
      </c>
      <c r="B7" s="46" t="n"/>
      <c r="C7" s="46" t="n"/>
      <c r="D7" s="46" t="n"/>
      <c r="E7" s="46" t="n"/>
      <c r="F7" s="46" t="n"/>
      <c r="G7" s="46" t="n"/>
      <c r="H7" s="74" t="n"/>
      <c r="I7" s="74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EV-DATA-0004</t>
        </is>
      </c>
      <c r="B8" s="46" t="n"/>
      <c r="C8" s="46" t="n"/>
      <c r="D8" s="46" t="n"/>
      <c r="E8" s="46" t="n"/>
      <c r="F8" s="46" t="n"/>
      <c r="G8" s="46" t="n"/>
      <c r="H8" s="74" t="n"/>
      <c r="I8" s="74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EV-DATA-0005</t>
        </is>
      </c>
      <c r="B9" s="46" t="n"/>
      <c r="C9" s="46" t="n"/>
      <c r="D9" s="46" t="n"/>
      <c r="E9" s="46" t="n"/>
      <c r="F9" s="46" t="n"/>
      <c r="G9" s="46" t="n"/>
      <c r="H9" s="74" t="n"/>
      <c r="I9" s="74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EV-DATA-0006</t>
        </is>
      </c>
      <c r="B10" s="46" t="n"/>
      <c r="C10" s="46" t="n"/>
      <c r="D10" s="46" t="n"/>
      <c r="E10" s="46" t="n"/>
      <c r="F10" s="46" t="n"/>
      <c r="G10" s="46" t="n"/>
      <c r="H10" s="74" t="n"/>
      <c r="I10" s="74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EV-DATA-0007</t>
        </is>
      </c>
      <c r="B11" s="46" t="n"/>
      <c r="C11" s="46" t="n"/>
      <c r="D11" s="46" t="n"/>
      <c r="E11" s="46" t="n"/>
      <c r="F11" s="46" t="n"/>
      <c r="G11" s="46" t="n"/>
      <c r="H11" s="74" t="n"/>
      <c r="I11" s="74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EV-DATA-0008</t>
        </is>
      </c>
      <c r="B12" s="46" t="n"/>
      <c r="C12" s="46" t="n"/>
      <c r="D12" s="46" t="n"/>
      <c r="E12" s="46" t="n"/>
      <c r="F12" s="46" t="n"/>
      <c r="G12" s="46" t="n"/>
      <c r="H12" s="74" t="n"/>
      <c r="I12" s="74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EV-DATA-0009</t>
        </is>
      </c>
      <c r="B13" s="46" t="n"/>
      <c r="C13" s="46" t="n"/>
      <c r="D13" s="46" t="n"/>
      <c r="E13" s="46" t="n"/>
      <c r="F13" s="46" t="n"/>
      <c r="G13" s="46" t="n"/>
      <c r="H13" s="74" t="n"/>
      <c r="I13" s="74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EV-DATA-0010</t>
        </is>
      </c>
      <c r="B14" s="46" t="n"/>
      <c r="C14" s="46" t="n"/>
      <c r="D14" s="46" t="n"/>
      <c r="E14" s="46" t="n"/>
      <c r="F14" s="46" t="n"/>
      <c r="G14" s="46" t="n"/>
      <c r="H14" s="74" t="n"/>
      <c r="I14" s="74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EV-DATA-0011</t>
        </is>
      </c>
      <c r="B15" s="46" t="n"/>
      <c r="C15" s="46" t="n"/>
      <c r="D15" s="46" t="n"/>
      <c r="E15" s="46" t="n"/>
      <c r="F15" s="46" t="n"/>
      <c r="G15" s="46" t="n"/>
      <c r="H15" s="74" t="n"/>
      <c r="I15" s="74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EV-DATA-0012</t>
        </is>
      </c>
      <c r="B16" s="46" t="n"/>
      <c r="C16" s="46" t="n"/>
      <c r="D16" s="46" t="n"/>
      <c r="E16" s="46" t="n"/>
      <c r="F16" s="46" t="n"/>
      <c r="G16" s="46" t="n"/>
      <c r="H16" s="74" t="n"/>
      <c r="I16" s="74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EV-DATA-0013</t>
        </is>
      </c>
      <c r="B17" s="46" t="n"/>
      <c r="C17" s="46" t="n"/>
      <c r="D17" s="46" t="n"/>
      <c r="E17" s="46" t="n"/>
      <c r="F17" s="46" t="n"/>
      <c r="G17" s="46" t="n"/>
      <c r="H17" s="74" t="n"/>
      <c r="I17" s="74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EV-DATA-0014</t>
        </is>
      </c>
      <c r="B18" s="46" t="n"/>
      <c r="C18" s="46" t="n"/>
      <c r="D18" s="46" t="n"/>
      <c r="E18" s="46" t="n"/>
      <c r="F18" s="46" t="n"/>
      <c r="G18" s="46" t="n"/>
      <c r="H18" s="74" t="n"/>
      <c r="I18" s="74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EV-DATA-0015</t>
        </is>
      </c>
      <c r="B19" s="46" t="n"/>
      <c r="C19" s="46" t="n"/>
      <c r="D19" s="46" t="n"/>
      <c r="E19" s="46" t="n"/>
      <c r="F19" s="46" t="n"/>
      <c r="G19" s="46" t="n"/>
      <c r="H19" s="74" t="n"/>
      <c r="I19" s="74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EV-DATA-0016</t>
        </is>
      </c>
      <c r="B20" s="46" t="n"/>
      <c r="C20" s="46" t="n"/>
      <c r="D20" s="46" t="n"/>
      <c r="E20" s="46" t="n"/>
      <c r="F20" s="46" t="n"/>
      <c r="G20" s="46" t="n"/>
      <c r="H20" s="74" t="n"/>
      <c r="I20" s="74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EV-DATA-0017</t>
        </is>
      </c>
      <c r="B21" s="46" t="n"/>
      <c r="C21" s="46" t="n"/>
      <c r="D21" s="46" t="n"/>
      <c r="E21" s="46" t="n"/>
      <c r="F21" s="46" t="n"/>
      <c r="G21" s="46" t="n"/>
      <c r="H21" s="74" t="n"/>
      <c r="I21" s="74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EV-DATA-0018</t>
        </is>
      </c>
      <c r="B22" s="46" t="n"/>
      <c r="C22" s="46" t="n"/>
      <c r="D22" s="46" t="n"/>
      <c r="E22" s="46" t="n"/>
      <c r="F22" s="46" t="n"/>
      <c r="G22" s="46" t="n"/>
      <c r="H22" s="74" t="n"/>
      <c r="I22" s="74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EV-DATA-0019</t>
        </is>
      </c>
      <c r="B23" s="46" t="n"/>
      <c r="C23" s="46" t="n"/>
      <c r="D23" s="46" t="n"/>
      <c r="E23" s="46" t="n"/>
      <c r="F23" s="46" t="n"/>
      <c r="G23" s="46" t="n"/>
      <c r="H23" s="74" t="n"/>
      <c r="I23" s="74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EV-DATA-0020</t>
        </is>
      </c>
      <c r="B24" s="46" t="n"/>
      <c r="C24" s="46" t="n"/>
      <c r="D24" s="46" t="n"/>
      <c r="E24" s="46" t="n"/>
      <c r="F24" s="46" t="n"/>
      <c r="G24" s="46" t="n"/>
      <c r="H24" s="74" t="n"/>
      <c r="I24" s="74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EV-DATA-0021</t>
        </is>
      </c>
      <c r="B25" s="46" t="n"/>
      <c r="C25" s="46" t="n"/>
      <c r="D25" s="46" t="n"/>
      <c r="E25" s="46" t="n"/>
      <c r="F25" s="46" t="n"/>
      <c r="G25" s="46" t="n"/>
      <c r="H25" s="74" t="n"/>
      <c r="I25" s="74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EV-DATA-0022</t>
        </is>
      </c>
      <c r="B26" s="46" t="n"/>
      <c r="C26" s="46" t="n"/>
      <c r="D26" s="46" t="n"/>
      <c r="E26" s="46" t="n"/>
      <c r="F26" s="46" t="n"/>
      <c r="G26" s="46" t="n"/>
      <c r="H26" s="74" t="n"/>
      <c r="I26" s="74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EV-DATA-0023</t>
        </is>
      </c>
      <c r="B27" s="46" t="n"/>
      <c r="C27" s="46" t="n"/>
      <c r="D27" s="46" t="n"/>
      <c r="E27" s="46" t="n"/>
      <c r="F27" s="46" t="n"/>
      <c r="G27" s="46" t="n"/>
      <c r="H27" s="74" t="n"/>
      <c r="I27" s="74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EV-DATA-0024</t>
        </is>
      </c>
      <c r="B28" s="46" t="n"/>
      <c r="C28" s="46" t="n"/>
      <c r="D28" s="46" t="n"/>
      <c r="E28" s="46" t="n"/>
      <c r="F28" s="46" t="n"/>
      <c r="G28" s="46" t="n"/>
      <c r="H28" s="74" t="n"/>
      <c r="I28" s="74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EV-DATA-0025</t>
        </is>
      </c>
      <c r="B29" s="46" t="n"/>
      <c r="C29" s="46" t="n"/>
      <c r="D29" s="46" t="n"/>
      <c r="E29" s="46" t="n"/>
      <c r="F29" s="46" t="n"/>
      <c r="G29" s="46" t="n"/>
      <c r="H29" s="74" t="n"/>
      <c r="I29" s="74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EV-DATA-0026</t>
        </is>
      </c>
      <c r="B30" s="46" t="n"/>
      <c r="C30" s="46" t="n"/>
      <c r="D30" s="46" t="n"/>
      <c r="E30" s="46" t="n"/>
      <c r="F30" s="46" t="n"/>
      <c r="G30" s="46" t="n"/>
      <c r="H30" s="74" t="n"/>
      <c r="I30" s="74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EV-DATA-0027</t>
        </is>
      </c>
      <c r="B31" s="46" t="n"/>
      <c r="C31" s="46" t="n"/>
      <c r="D31" s="46" t="n"/>
      <c r="E31" s="46" t="n"/>
      <c r="F31" s="46" t="n"/>
      <c r="G31" s="46" t="n"/>
      <c r="H31" s="74" t="n"/>
      <c r="I31" s="74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EV-DATA-0028</t>
        </is>
      </c>
      <c r="B32" s="46" t="n"/>
      <c r="C32" s="46" t="n"/>
      <c r="D32" s="46" t="n"/>
      <c r="E32" s="46" t="n"/>
      <c r="F32" s="46" t="n"/>
      <c r="G32" s="46" t="n"/>
      <c r="H32" s="74" t="n"/>
      <c r="I32" s="74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EV-DATA-0029</t>
        </is>
      </c>
      <c r="B33" s="46" t="n"/>
      <c r="C33" s="46" t="n"/>
      <c r="D33" s="46" t="n"/>
      <c r="E33" s="46" t="n"/>
      <c r="F33" s="46" t="n"/>
      <c r="G33" s="46" t="n"/>
      <c r="H33" s="74" t="n"/>
      <c r="I33" s="74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EV-DATA-0030</t>
        </is>
      </c>
      <c r="B34" s="46" t="n"/>
      <c r="C34" s="46" t="n"/>
      <c r="D34" s="46" t="n"/>
      <c r="E34" s="46" t="n"/>
      <c r="F34" s="46" t="n"/>
      <c r="G34" s="46" t="n"/>
      <c r="H34" s="74" t="n"/>
      <c r="I34" s="74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EV-DATA-0031</t>
        </is>
      </c>
      <c r="B35" s="46" t="n"/>
      <c r="C35" s="46" t="n"/>
      <c r="D35" s="46" t="n"/>
      <c r="E35" s="46" t="n"/>
      <c r="F35" s="46" t="n"/>
      <c r="G35" s="46" t="n"/>
      <c r="H35" s="74" t="n"/>
      <c r="I35" s="74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EV-DATA-0032</t>
        </is>
      </c>
      <c r="B36" s="46" t="n"/>
      <c r="C36" s="46" t="n"/>
      <c r="D36" s="46" t="n"/>
      <c r="E36" s="46" t="n"/>
      <c r="F36" s="46" t="n"/>
      <c r="G36" s="46" t="n"/>
      <c r="H36" s="74" t="n"/>
      <c r="I36" s="74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EV-DATA-0033</t>
        </is>
      </c>
      <c r="B37" s="46" t="n"/>
      <c r="C37" s="46" t="n"/>
      <c r="D37" s="46" t="n"/>
      <c r="E37" s="46" t="n"/>
      <c r="F37" s="46" t="n"/>
      <c r="G37" s="46" t="n"/>
      <c r="H37" s="74" t="n"/>
      <c r="I37" s="74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EV-DATA-0034</t>
        </is>
      </c>
      <c r="B38" s="46" t="n"/>
      <c r="C38" s="46" t="n"/>
      <c r="D38" s="46" t="n"/>
      <c r="E38" s="46" t="n"/>
      <c r="F38" s="46" t="n"/>
      <c r="G38" s="46" t="n"/>
      <c r="H38" s="74" t="n"/>
      <c r="I38" s="74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EV-DATA-0035</t>
        </is>
      </c>
      <c r="B39" s="46" t="n"/>
      <c r="C39" s="46" t="n"/>
      <c r="D39" s="46" t="n"/>
      <c r="E39" s="46" t="n"/>
      <c r="F39" s="46" t="n"/>
      <c r="G39" s="46" t="n"/>
      <c r="H39" s="74" t="n"/>
      <c r="I39" s="74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EV-DATA-0036</t>
        </is>
      </c>
      <c r="B40" s="46" t="n"/>
      <c r="C40" s="46" t="n"/>
      <c r="D40" s="46" t="n"/>
      <c r="E40" s="46" t="n"/>
      <c r="F40" s="46" t="n"/>
      <c r="G40" s="46" t="n"/>
      <c r="H40" s="74" t="n"/>
      <c r="I40" s="74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EV-DATA-0037</t>
        </is>
      </c>
      <c r="B41" s="46" t="n"/>
      <c r="C41" s="46" t="n"/>
      <c r="D41" s="46" t="n"/>
      <c r="E41" s="46" t="n"/>
      <c r="F41" s="46" t="n"/>
      <c r="G41" s="46" t="n"/>
      <c r="H41" s="74" t="n"/>
      <c r="I41" s="74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EV-DATA-0038</t>
        </is>
      </c>
      <c r="B42" s="46" t="n"/>
      <c r="C42" s="46" t="n"/>
      <c r="D42" s="46" t="n"/>
      <c r="E42" s="46" t="n"/>
      <c r="F42" s="46" t="n"/>
      <c r="G42" s="46" t="n"/>
      <c r="H42" s="74" t="n"/>
      <c r="I42" s="74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EV-DATA-0039</t>
        </is>
      </c>
      <c r="B43" s="46" t="n"/>
      <c r="C43" s="46" t="n"/>
      <c r="D43" s="46" t="n"/>
      <c r="E43" s="46" t="n"/>
      <c r="F43" s="46" t="n"/>
      <c r="G43" s="46" t="n"/>
      <c r="H43" s="74" t="n"/>
      <c r="I43" s="74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EV-DATA-0040</t>
        </is>
      </c>
      <c r="B44" s="46" t="n"/>
      <c r="C44" s="46" t="n"/>
      <c r="D44" s="46" t="n"/>
      <c r="E44" s="46" t="n"/>
      <c r="F44" s="46" t="n"/>
      <c r="G44" s="46" t="n"/>
      <c r="H44" s="74" t="n"/>
      <c r="I44" s="74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EV-DATA-0041</t>
        </is>
      </c>
      <c r="B45" s="46" t="n"/>
      <c r="C45" s="46" t="n"/>
      <c r="D45" s="46" t="n"/>
      <c r="E45" s="46" t="n"/>
      <c r="F45" s="46" t="n"/>
      <c r="G45" s="46" t="n"/>
      <c r="H45" s="74" t="n"/>
      <c r="I45" s="74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EV-DATA-0042</t>
        </is>
      </c>
      <c r="B46" s="46" t="n"/>
      <c r="C46" s="46" t="n"/>
      <c r="D46" s="46" t="n"/>
      <c r="E46" s="46" t="n"/>
      <c r="F46" s="46" t="n"/>
      <c r="G46" s="46" t="n"/>
      <c r="H46" s="74" t="n"/>
      <c r="I46" s="74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EV-DATA-0043</t>
        </is>
      </c>
      <c r="B47" s="46" t="n"/>
      <c r="C47" s="46" t="n"/>
      <c r="D47" s="46" t="n"/>
      <c r="E47" s="46" t="n"/>
      <c r="F47" s="46" t="n"/>
      <c r="G47" s="46" t="n"/>
      <c r="H47" s="74" t="n"/>
      <c r="I47" s="74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EV-DATA-0044</t>
        </is>
      </c>
      <c r="B48" s="46" t="n"/>
      <c r="C48" s="46" t="n"/>
      <c r="D48" s="46" t="n"/>
      <c r="E48" s="46" t="n"/>
      <c r="F48" s="46" t="n"/>
      <c r="G48" s="46" t="n"/>
      <c r="H48" s="74" t="n"/>
      <c r="I48" s="74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EV-DATA-0045</t>
        </is>
      </c>
      <c r="B49" s="46" t="n"/>
      <c r="C49" s="46" t="n"/>
      <c r="D49" s="46" t="n"/>
      <c r="E49" s="46" t="n"/>
      <c r="F49" s="46" t="n"/>
      <c r="G49" s="46" t="n"/>
      <c r="H49" s="74" t="n"/>
      <c r="I49" s="74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EV-DATA-0046</t>
        </is>
      </c>
      <c r="B50" s="46" t="n"/>
      <c r="C50" s="46" t="n"/>
      <c r="D50" s="46" t="n"/>
      <c r="E50" s="46" t="n"/>
      <c r="F50" s="46" t="n"/>
      <c r="G50" s="46" t="n"/>
      <c r="H50" s="74" t="n"/>
      <c r="I50" s="74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EV-DATA-0047</t>
        </is>
      </c>
      <c r="B51" s="46" t="n"/>
      <c r="C51" s="46" t="n"/>
      <c r="D51" s="46" t="n"/>
      <c r="E51" s="46" t="n"/>
      <c r="F51" s="46" t="n"/>
      <c r="G51" s="46" t="n"/>
      <c r="H51" s="74" t="n"/>
      <c r="I51" s="74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EV-DATA-0048</t>
        </is>
      </c>
      <c r="B52" s="46" t="n"/>
      <c r="C52" s="46" t="n"/>
      <c r="D52" s="46" t="n"/>
      <c r="E52" s="46" t="n"/>
      <c r="F52" s="46" t="n"/>
      <c r="G52" s="46" t="n"/>
      <c r="H52" s="74" t="n"/>
      <c r="I52" s="74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EV-DATA-0049</t>
        </is>
      </c>
      <c r="B53" s="46" t="n"/>
      <c r="C53" s="46" t="n"/>
      <c r="D53" s="46" t="n"/>
      <c r="E53" s="46" t="n"/>
      <c r="F53" s="46" t="n"/>
      <c r="G53" s="46" t="n"/>
      <c r="H53" s="74" t="n"/>
      <c r="I53" s="74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EV-DATA-0050</t>
        </is>
      </c>
      <c r="B54" s="46" t="n"/>
      <c r="C54" s="46" t="n"/>
      <c r="D54" s="46" t="n"/>
      <c r="E54" s="46" t="n"/>
      <c r="F54" s="46" t="n"/>
      <c r="G54" s="46" t="n"/>
      <c r="H54" s="74" t="n"/>
      <c r="I54" s="74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EV-DATA-0051</t>
        </is>
      </c>
      <c r="B55" s="46" t="n"/>
      <c r="C55" s="46" t="n"/>
      <c r="D55" s="46" t="n"/>
      <c r="E55" s="46" t="n"/>
      <c r="F55" s="46" t="n"/>
      <c r="G55" s="46" t="n"/>
      <c r="H55" s="74" t="n"/>
      <c r="I55" s="74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EV-DATA-0052</t>
        </is>
      </c>
      <c r="B56" s="46" t="n"/>
      <c r="C56" s="46" t="n"/>
      <c r="D56" s="46" t="n"/>
      <c r="E56" s="46" t="n"/>
      <c r="F56" s="46" t="n"/>
      <c r="G56" s="46" t="n"/>
      <c r="H56" s="74" t="n"/>
      <c r="I56" s="74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EV-DATA-0053</t>
        </is>
      </c>
      <c r="B57" s="46" t="n"/>
      <c r="C57" s="46" t="n"/>
      <c r="D57" s="46" t="n"/>
      <c r="E57" s="46" t="n"/>
      <c r="F57" s="46" t="n"/>
      <c r="G57" s="46" t="n"/>
      <c r="H57" s="74" t="n"/>
      <c r="I57" s="74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EV-DATA-0054</t>
        </is>
      </c>
      <c r="B58" s="46" t="n"/>
      <c r="C58" s="46" t="n"/>
      <c r="D58" s="46" t="n"/>
      <c r="E58" s="46" t="n"/>
      <c r="F58" s="46" t="n"/>
      <c r="G58" s="46" t="n"/>
      <c r="H58" s="74" t="n"/>
      <c r="I58" s="74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EV-DATA-0055</t>
        </is>
      </c>
      <c r="B59" s="46" t="n"/>
      <c r="C59" s="46" t="n"/>
      <c r="D59" s="46" t="n"/>
      <c r="E59" s="46" t="n"/>
      <c r="F59" s="46" t="n"/>
      <c r="G59" s="46" t="n"/>
      <c r="H59" s="74" t="n"/>
      <c r="I59" s="74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EV-DATA-0056</t>
        </is>
      </c>
      <c r="B60" s="46" t="n"/>
      <c r="C60" s="46" t="n"/>
      <c r="D60" s="46" t="n"/>
      <c r="E60" s="46" t="n"/>
      <c r="F60" s="46" t="n"/>
      <c r="G60" s="46" t="n"/>
      <c r="H60" s="74" t="n"/>
      <c r="I60" s="74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EV-DATA-0057</t>
        </is>
      </c>
      <c r="B61" s="46" t="n"/>
      <c r="C61" s="46" t="n"/>
      <c r="D61" s="46" t="n"/>
      <c r="E61" s="46" t="n"/>
      <c r="F61" s="46" t="n"/>
      <c r="G61" s="46" t="n"/>
      <c r="H61" s="74" t="n"/>
      <c r="I61" s="74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EV-DATA-0058</t>
        </is>
      </c>
      <c r="B62" s="46" t="n"/>
      <c r="C62" s="46" t="n"/>
      <c r="D62" s="46" t="n"/>
      <c r="E62" s="46" t="n"/>
      <c r="F62" s="46" t="n"/>
      <c r="G62" s="46" t="n"/>
      <c r="H62" s="74" t="n"/>
      <c r="I62" s="74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EV-DATA-0059</t>
        </is>
      </c>
      <c r="B63" s="46" t="n"/>
      <c r="C63" s="46" t="n"/>
      <c r="D63" s="46" t="n"/>
      <c r="E63" s="46" t="n"/>
      <c r="F63" s="46" t="n"/>
      <c r="G63" s="46" t="n"/>
      <c r="H63" s="74" t="n"/>
      <c r="I63" s="74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EV-DATA-0060</t>
        </is>
      </c>
      <c r="B64" s="46" t="n"/>
      <c r="C64" s="46" t="n"/>
      <c r="D64" s="46" t="n"/>
      <c r="E64" s="46" t="n"/>
      <c r="F64" s="46" t="n"/>
      <c r="G64" s="46" t="n"/>
      <c r="H64" s="74" t="n"/>
      <c r="I64" s="74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EV-DATA-0061</t>
        </is>
      </c>
      <c r="B65" s="46" t="n"/>
      <c r="C65" s="46" t="n"/>
      <c r="D65" s="46" t="n"/>
      <c r="E65" s="46" t="n"/>
      <c r="F65" s="46" t="n"/>
      <c r="G65" s="46" t="n"/>
      <c r="H65" s="74" t="n"/>
      <c r="I65" s="74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EV-DATA-0062</t>
        </is>
      </c>
      <c r="B66" s="46" t="n"/>
      <c r="C66" s="46" t="n"/>
      <c r="D66" s="46" t="n"/>
      <c r="E66" s="46" t="n"/>
      <c r="F66" s="46" t="n"/>
      <c r="G66" s="46" t="n"/>
      <c r="H66" s="74" t="n"/>
      <c r="I66" s="74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EV-DATA-0063</t>
        </is>
      </c>
      <c r="B67" s="46" t="n"/>
      <c r="C67" s="46" t="n"/>
      <c r="D67" s="46" t="n"/>
      <c r="E67" s="46" t="n"/>
      <c r="F67" s="46" t="n"/>
      <c r="G67" s="46" t="n"/>
      <c r="H67" s="74" t="n"/>
      <c r="I67" s="74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EV-DATA-0064</t>
        </is>
      </c>
      <c r="B68" s="46" t="n"/>
      <c r="C68" s="46" t="n"/>
      <c r="D68" s="46" t="n"/>
      <c r="E68" s="46" t="n"/>
      <c r="F68" s="46" t="n"/>
      <c r="G68" s="46" t="n"/>
      <c r="H68" s="74" t="n"/>
      <c r="I68" s="74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EV-DATA-0065</t>
        </is>
      </c>
      <c r="B69" s="46" t="n"/>
      <c r="C69" s="46" t="n"/>
      <c r="D69" s="46" t="n"/>
      <c r="E69" s="46" t="n"/>
      <c r="F69" s="46" t="n"/>
      <c r="G69" s="46" t="n"/>
      <c r="H69" s="74" t="n"/>
      <c r="I69" s="74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EV-DATA-0066</t>
        </is>
      </c>
      <c r="B70" s="46" t="n"/>
      <c r="C70" s="46" t="n"/>
      <c r="D70" s="46" t="n"/>
      <c r="E70" s="46" t="n"/>
      <c r="F70" s="46" t="n"/>
      <c r="G70" s="46" t="n"/>
      <c r="H70" s="74" t="n"/>
      <c r="I70" s="74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EV-DATA-0067</t>
        </is>
      </c>
      <c r="B71" s="46" t="n"/>
      <c r="C71" s="46" t="n"/>
      <c r="D71" s="46" t="n"/>
      <c r="E71" s="46" t="n"/>
      <c r="F71" s="46" t="n"/>
      <c r="G71" s="46" t="n"/>
      <c r="H71" s="74" t="n"/>
      <c r="I71" s="74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EV-DATA-0068</t>
        </is>
      </c>
      <c r="B72" s="46" t="n"/>
      <c r="C72" s="46" t="n"/>
      <c r="D72" s="46" t="n"/>
      <c r="E72" s="46" t="n"/>
      <c r="F72" s="46" t="n"/>
      <c r="G72" s="46" t="n"/>
      <c r="H72" s="74" t="n"/>
      <c r="I72" s="74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EV-DATA-0069</t>
        </is>
      </c>
      <c r="B73" s="46" t="n"/>
      <c r="C73" s="46" t="n"/>
      <c r="D73" s="46" t="n"/>
      <c r="E73" s="46" t="n"/>
      <c r="F73" s="46" t="n"/>
      <c r="G73" s="46" t="n"/>
      <c r="H73" s="74" t="n"/>
      <c r="I73" s="74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EV-DATA-0070</t>
        </is>
      </c>
      <c r="B74" s="46" t="n"/>
      <c r="C74" s="46" t="n"/>
      <c r="D74" s="46" t="n"/>
      <c r="E74" s="46" t="n"/>
      <c r="F74" s="46" t="n"/>
      <c r="G74" s="46" t="n"/>
      <c r="H74" s="74" t="n"/>
      <c r="I74" s="74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EV-DATA-0071</t>
        </is>
      </c>
      <c r="B75" s="46" t="n"/>
      <c r="C75" s="46" t="n"/>
      <c r="D75" s="46" t="n"/>
      <c r="E75" s="46" t="n"/>
      <c r="F75" s="46" t="n"/>
      <c r="G75" s="46" t="n"/>
      <c r="H75" s="74" t="n"/>
      <c r="I75" s="74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EV-DATA-0072</t>
        </is>
      </c>
      <c r="B76" s="46" t="n"/>
      <c r="C76" s="46" t="n"/>
      <c r="D76" s="46" t="n"/>
      <c r="E76" s="46" t="n"/>
      <c r="F76" s="46" t="n"/>
      <c r="G76" s="46" t="n"/>
      <c r="H76" s="74" t="n"/>
      <c r="I76" s="74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EV-DATA-0073</t>
        </is>
      </c>
      <c r="B77" s="46" t="n"/>
      <c r="C77" s="46" t="n"/>
      <c r="D77" s="46" t="n"/>
      <c r="E77" s="46" t="n"/>
      <c r="F77" s="46" t="n"/>
      <c r="G77" s="46" t="n"/>
      <c r="H77" s="74" t="n"/>
      <c r="I77" s="74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EV-DATA-0074</t>
        </is>
      </c>
      <c r="B78" s="46" t="n"/>
      <c r="C78" s="46" t="n"/>
      <c r="D78" s="46" t="n"/>
      <c r="E78" s="46" t="n"/>
      <c r="F78" s="46" t="n"/>
      <c r="G78" s="46" t="n"/>
      <c r="H78" s="74" t="n"/>
      <c r="I78" s="74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EV-DATA-0075</t>
        </is>
      </c>
      <c r="B79" s="46" t="n"/>
      <c r="C79" s="46" t="n"/>
      <c r="D79" s="46" t="n"/>
      <c r="E79" s="46" t="n"/>
      <c r="F79" s="46" t="n"/>
      <c r="G79" s="46" t="n"/>
      <c r="H79" s="74" t="n"/>
      <c r="I79" s="74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EV-DATA-0076</t>
        </is>
      </c>
      <c r="B80" s="46" t="n"/>
      <c r="C80" s="46" t="n"/>
      <c r="D80" s="46" t="n"/>
      <c r="E80" s="46" t="n"/>
      <c r="F80" s="46" t="n"/>
      <c r="G80" s="46" t="n"/>
      <c r="H80" s="74" t="n"/>
      <c r="I80" s="74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EV-DATA-0077</t>
        </is>
      </c>
      <c r="B81" s="46" t="n"/>
      <c r="C81" s="46" t="n"/>
      <c r="D81" s="46" t="n"/>
      <c r="E81" s="46" t="n"/>
      <c r="F81" s="46" t="n"/>
      <c r="G81" s="46" t="n"/>
      <c r="H81" s="74" t="n"/>
      <c r="I81" s="74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EV-DATA-0078</t>
        </is>
      </c>
      <c r="B82" s="46" t="n"/>
      <c r="C82" s="46" t="n"/>
      <c r="D82" s="46" t="n"/>
      <c r="E82" s="46" t="n"/>
      <c r="F82" s="46" t="n"/>
      <c r="G82" s="46" t="n"/>
      <c r="H82" s="74" t="n"/>
      <c r="I82" s="74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EV-DATA-0079</t>
        </is>
      </c>
      <c r="B83" s="46" t="n"/>
      <c r="C83" s="46" t="n"/>
      <c r="D83" s="46" t="n"/>
      <c r="E83" s="46" t="n"/>
      <c r="F83" s="46" t="n"/>
      <c r="G83" s="46" t="n"/>
      <c r="H83" s="74" t="n"/>
      <c r="I83" s="74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EV-DATA-0080</t>
        </is>
      </c>
      <c r="B84" s="46" t="n"/>
      <c r="C84" s="46" t="n"/>
      <c r="D84" s="46" t="n"/>
      <c r="E84" s="46" t="n"/>
      <c r="F84" s="46" t="n"/>
      <c r="G84" s="46" t="n"/>
      <c r="H84" s="74" t="n"/>
      <c r="I84" s="74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EV-DATA-0081</t>
        </is>
      </c>
      <c r="B85" s="46" t="n"/>
      <c r="C85" s="46" t="n"/>
      <c r="D85" s="46" t="n"/>
      <c r="E85" s="46" t="n"/>
      <c r="F85" s="46" t="n"/>
      <c r="G85" s="46" t="n"/>
      <c r="H85" s="74" t="n"/>
      <c r="I85" s="74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EV-DATA-0082</t>
        </is>
      </c>
      <c r="B86" s="46" t="n"/>
      <c r="C86" s="46" t="n"/>
      <c r="D86" s="46" t="n"/>
      <c r="E86" s="46" t="n"/>
      <c r="F86" s="46" t="n"/>
      <c r="G86" s="46" t="n"/>
      <c r="H86" s="74" t="n"/>
      <c r="I86" s="74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EV-DATA-0083</t>
        </is>
      </c>
      <c r="B87" s="46" t="n"/>
      <c r="C87" s="46" t="n"/>
      <c r="D87" s="46" t="n"/>
      <c r="E87" s="46" t="n"/>
      <c r="F87" s="46" t="n"/>
      <c r="G87" s="46" t="n"/>
      <c r="H87" s="74" t="n"/>
      <c r="I87" s="74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EV-DATA-0084</t>
        </is>
      </c>
      <c r="B88" s="46" t="n"/>
      <c r="C88" s="46" t="n"/>
      <c r="D88" s="46" t="n"/>
      <c r="E88" s="46" t="n"/>
      <c r="F88" s="46" t="n"/>
      <c r="G88" s="46" t="n"/>
      <c r="H88" s="74" t="n"/>
      <c r="I88" s="74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EV-DATA-0085</t>
        </is>
      </c>
      <c r="B89" s="46" t="n"/>
      <c r="C89" s="46" t="n"/>
      <c r="D89" s="46" t="n"/>
      <c r="E89" s="46" t="n"/>
      <c r="F89" s="46" t="n"/>
      <c r="G89" s="46" t="n"/>
      <c r="H89" s="74" t="n"/>
      <c r="I89" s="74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EV-DATA-0086</t>
        </is>
      </c>
      <c r="B90" s="46" t="n"/>
      <c r="C90" s="46" t="n"/>
      <c r="D90" s="46" t="n"/>
      <c r="E90" s="46" t="n"/>
      <c r="F90" s="46" t="n"/>
      <c r="G90" s="46" t="n"/>
      <c r="H90" s="74" t="n"/>
      <c r="I90" s="74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EV-DATA-0087</t>
        </is>
      </c>
      <c r="B91" s="46" t="n"/>
      <c r="C91" s="46" t="n"/>
      <c r="D91" s="46" t="n"/>
      <c r="E91" s="46" t="n"/>
      <c r="F91" s="46" t="n"/>
      <c r="G91" s="46" t="n"/>
      <c r="H91" s="74" t="n"/>
      <c r="I91" s="74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EV-DATA-0088</t>
        </is>
      </c>
      <c r="B92" s="46" t="n"/>
      <c r="C92" s="46" t="n"/>
      <c r="D92" s="46" t="n"/>
      <c r="E92" s="46" t="n"/>
      <c r="F92" s="46" t="n"/>
      <c r="G92" s="46" t="n"/>
      <c r="H92" s="74" t="n"/>
      <c r="I92" s="74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EV-DATA-0089</t>
        </is>
      </c>
      <c r="B93" s="46" t="n"/>
      <c r="C93" s="46" t="n"/>
      <c r="D93" s="46" t="n"/>
      <c r="E93" s="46" t="n"/>
      <c r="F93" s="46" t="n"/>
      <c r="G93" s="46" t="n"/>
      <c r="H93" s="74" t="n"/>
      <c r="I93" s="74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EV-DATA-0090</t>
        </is>
      </c>
      <c r="B94" s="46" t="n"/>
      <c r="C94" s="46" t="n"/>
      <c r="D94" s="46" t="n"/>
      <c r="E94" s="46" t="n"/>
      <c r="F94" s="46" t="n"/>
      <c r="G94" s="46" t="n"/>
      <c r="H94" s="74" t="n"/>
      <c r="I94" s="74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EV-DATA-0091</t>
        </is>
      </c>
      <c r="B95" s="46" t="n"/>
      <c r="C95" s="46" t="n"/>
      <c r="D95" s="46" t="n"/>
      <c r="E95" s="46" t="n"/>
      <c r="F95" s="46" t="n"/>
      <c r="G95" s="46" t="n"/>
      <c r="H95" s="74" t="n"/>
      <c r="I95" s="74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EV-DATA-0092</t>
        </is>
      </c>
      <c r="B96" s="46" t="n"/>
      <c r="C96" s="46" t="n"/>
      <c r="D96" s="46" t="n"/>
      <c r="E96" s="46" t="n"/>
      <c r="F96" s="46" t="n"/>
      <c r="G96" s="46" t="n"/>
      <c r="H96" s="74" t="n"/>
      <c r="I96" s="74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EV-DATA-0093</t>
        </is>
      </c>
      <c r="B97" s="46" t="n"/>
      <c r="C97" s="46" t="n"/>
      <c r="D97" s="46" t="n"/>
      <c r="E97" s="46" t="n"/>
      <c r="F97" s="46" t="n"/>
      <c r="G97" s="46" t="n"/>
      <c r="H97" s="74" t="n"/>
      <c r="I97" s="74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EV-DATA-0094</t>
        </is>
      </c>
      <c r="B98" s="46" t="n"/>
      <c r="C98" s="46" t="n"/>
      <c r="D98" s="46" t="n"/>
      <c r="E98" s="46" t="n"/>
      <c r="F98" s="46" t="n"/>
      <c r="G98" s="46" t="n"/>
      <c r="H98" s="74" t="n"/>
      <c r="I98" s="74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EV-DATA-0095</t>
        </is>
      </c>
      <c r="B99" s="46" t="n"/>
      <c r="C99" s="46" t="n"/>
      <c r="D99" s="46" t="n"/>
      <c r="E99" s="46" t="n"/>
      <c r="F99" s="46" t="n"/>
      <c r="G99" s="46" t="n"/>
      <c r="H99" s="74" t="n"/>
      <c r="I99" s="74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EV-DATA-0096</t>
        </is>
      </c>
      <c r="B100" s="46" t="n"/>
      <c r="C100" s="46" t="n"/>
      <c r="D100" s="46" t="n"/>
      <c r="E100" s="46" t="n"/>
      <c r="F100" s="46" t="n"/>
      <c r="G100" s="46" t="n"/>
      <c r="H100" s="74" t="n"/>
      <c r="I100" s="74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EV-DATA-0097</t>
        </is>
      </c>
      <c r="B101" s="46" t="n"/>
      <c r="C101" s="46" t="n"/>
      <c r="D101" s="46" t="n"/>
      <c r="E101" s="46" t="n"/>
      <c r="F101" s="46" t="n"/>
      <c r="G101" s="46" t="n"/>
      <c r="H101" s="74" t="n"/>
      <c r="I101" s="74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EV-DATA-0098</t>
        </is>
      </c>
      <c r="B102" s="46" t="n"/>
      <c r="C102" s="46" t="n"/>
      <c r="D102" s="46" t="n"/>
      <c r="E102" s="46" t="n"/>
      <c r="F102" s="46" t="n"/>
      <c r="G102" s="46" t="n"/>
      <c r="H102" s="74" t="n"/>
      <c r="I102" s="74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EV-DATA-0099</t>
        </is>
      </c>
      <c r="B103" s="46" t="n"/>
      <c r="C103" s="46" t="n"/>
      <c r="D103" s="46" t="n"/>
      <c r="E103" s="46" t="n"/>
      <c r="F103" s="46" t="n"/>
      <c r="G103" s="46" t="n"/>
      <c r="H103" s="74" t="n"/>
      <c r="I103" s="74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EV-DATA-0100</t>
        </is>
      </c>
      <c r="B104" s="46" t="n"/>
      <c r="C104" s="46" t="n"/>
      <c r="D104" s="46" t="n"/>
      <c r="E104" s="46" t="n"/>
      <c r="F104" s="46" t="n"/>
      <c r="G104" s="46" t="n"/>
      <c r="H104" s="74" t="n"/>
      <c r="I104" s="74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EV-DATA-0101</t>
        </is>
      </c>
      <c r="B105" s="46" t="n"/>
      <c r="C105" s="46" t="n"/>
      <c r="D105" s="46" t="n"/>
      <c r="E105" s="46" t="n"/>
      <c r="F105" s="46" t="n"/>
      <c r="G105" s="46" t="n"/>
      <c r="H105" s="74" t="n"/>
      <c r="I105" s="74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EV-DATA-0102</t>
        </is>
      </c>
      <c r="B106" s="46" t="n"/>
      <c r="C106" s="46" t="n"/>
      <c r="D106" s="46" t="n"/>
      <c r="E106" s="46" t="n"/>
      <c r="F106" s="46" t="n"/>
      <c r="G106" s="46" t="n"/>
      <c r="H106" s="74" t="n"/>
      <c r="I106" s="74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EV-DATA-0103</t>
        </is>
      </c>
      <c r="B107" s="46" t="n"/>
      <c r="C107" s="46" t="n"/>
      <c r="D107" s="46" t="n"/>
      <c r="E107" s="46" t="n"/>
      <c r="F107" s="46" t="n"/>
      <c r="G107" s="46" t="n"/>
      <c r="H107" s="74" t="n"/>
      <c r="I107" s="74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EV-DATA-0104</t>
        </is>
      </c>
      <c r="B108" s="46" t="n"/>
      <c r="C108" s="46" t="n"/>
      <c r="D108" s="46" t="n"/>
      <c r="E108" s="46" t="n"/>
      <c r="F108" s="46" t="n"/>
      <c r="G108" s="46" t="n"/>
      <c r="H108" s="74" t="n"/>
      <c r="I108" s="74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EV-DATA-0105</t>
        </is>
      </c>
      <c r="B109" s="46" t="n"/>
      <c r="C109" s="46" t="n"/>
      <c r="D109" s="46" t="n"/>
      <c r="E109" s="46" t="n"/>
      <c r="F109" s="46" t="n"/>
      <c r="G109" s="46" t="n"/>
      <c r="H109" s="74" t="n"/>
      <c r="I109" s="74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EV-DATA-0106</t>
        </is>
      </c>
      <c r="B110" s="46" t="n"/>
      <c r="C110" s="46" t="n"/>
      <c r="D110" s="46" t="n"/>
      <c r="E110" s="46" t="n"/>
      <c r="F110" s="46" t="n"/>
      <c r="G110" s="46" t="n"/>
      <c r="H110" s="74" t="n"/>
      <c r="I110" s="74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EV-DATA-0107</t>
        </is>
      </c>
      <c r="B111" s="46" t="n"/>
      <c r="C111" s="46" t="n"/>
      <c r="D111" s="46" t="n"/>
      <c r="E111" s="46" t="n"/>
      <c r="F111" s="46" t="n"/>
      <c r="G111" s="46" t="n"/>
      <c r="H111" s="74" t="n"/>
      <c r="I111" s="74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EV-DATA-0108</t>
        </is>
      </c>
      <c r="B112" s="46" t="n"/>
      <c r="C112" s="46" t="n"/>
      <c r="D112" s="46" t="n"/>
      <c r="E112" s="46" t="n"/>
      <c r="F112" s="46" t="n"/>
      <c r="G112" s="46" t="n"/>
      <c r="H112" s="74" t="n"/>
      <c r="I112" s="74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EV-DATA-0109</t>
        </is>
      </c>
      <c r="B113" s="46" t="n"/>
      <c r="C113" s="46" t="n"/>
      <c r="D113" s="46" t="n"/>
      <c r="E113" s="46" t="n"/>
      <c r="F113" s="46" t="n"/>
      <c r="G113" s="46" t="n"/>
      <c r="H113" s="74" t="n"/>
      <c r="I113" s="74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EV-DATA-0110</t>
        </is>
      </c>
      <c r="B114" s="46" t="n"/>
      <c r="C114" s="46" t="n"/>
      <c r="D114" s="46" t="n"/>
      <c r="E114" s="46" t="n"/>
      <c r="F114" s="46" t="n"/>
      <c r="G114" s="46" t="n"/>
      <c r="H114" s="74" t="n"/>
      <c r="I114" s="74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EV-DATA-0111</t>
        </is>
      </c>
      <c r="B115" s="46" t="n"/>
      <c r="C115" s="46" t="n"/>
      <c r="D115" s="46" t="n"/>
      <c r="E115" s="46" t="n"/>
      <c r="F115" s="46" t="n"/>
      <c r="G115" s="46" t="n"/>
      <c r="H115" s="74" t="n"/>
      <c r="I115" s="74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EV-DATA-0112</t>
        </is>
      </c>
      <c r="B116" s="46" t="n"/>
      <c r="C116" s="46" t="n"/>
      <c r="D116" s="46" t="n"/>
      <c r="E116" s="46" t="n"/>
      <c r="F116" s="46" t="n"/>
      <c r="G116" s="46" t="n"/>
      <c r="H116" s="74" t="n"/>
      <c r="I116" s="74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EV-DATA-0113</t>
        </is>
      </c>
      <c r="B117" s="46" t="n"/>
      <c r="C117" s="46" t="n"/>
      <c r="D117" s="46" t="n"/>
      <c r="E117" s="46" t="n"/>
      <c r="F117" s="46" t="n"/>
      <c r="G117" s="46" t="n"/>
      <c r="H117" s="74" t="n"/>
      <c r="I117" s="74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EV-DATA-0114</t>
        </is>
      </c>
      <c r="B118" s="46" t="n"/>
      <c r="C118" s="46" t="n"/>
      <c r="D118" s="46" t="n"/>
      <c r="E118" s="46" t="n"/>
      <c r="F118" s="46" t="n"/>
      <c r="G118" s="46" t="n"/>
      <c r="H118" s="74" t="n"/>
      <c r="I118" s="74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EV-DATA-0115</t>
        </is>
      </c>
      <c r="B119" s="46" t="n"/>
      <c r="C119" s="46" t="n"/>
      <c r="D119" s="46" t="n"/>
      <c r="E119" s="46" t="n"/>
      <c r="F119" s="46" t="n"/>
      <c r="G119" s="46" t="n"/>
      <c r="H119" s="74" t="n"/>
      <c r="I119" s="74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EV-DATA-0116</t>
        </is>
      </c>
      <c r="B120" s="46" t="n"/>
      <c r="C120" s="46" t="n"/>
      <c r="D120" s="46" t="n"/>
      <c r="E120" s="46" t="n"/>
      <c r="F120" s="46" t="n"/>
      <c r="G120" s="46" t="n"/>
      <c r="H120" s="74" t="n"/>
      <c r="I120" s="74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EV-DATA-0117</t>
        </is>
      </c>
      <c r="B121" s="46" t="n"/>
      <c r="C121" s="46" t="n"/>
      <c r="D121" s="46" t="n"/>
      <c r="E121" s="46" t="n"/>
      <c r="F121" s="46" t="n"/>
      <c r="G121" s="46" t="n"/>
      <c r="H121" s="74" t="n"/>
      <c r="I121" s="74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EV-DATA-0118</t>
        </is>
      </c>
      <c r="B122" s="46" t="n"/>
      <c r="C122" s="46" t="n"/>
      <c r="D122" s="46" t="n"/>
      <c r="E122" s="46" t="n"/>
      <c r="F122" s="46" t="n"/>
      <c r="G122" s="46" t="n"/>
      <c r="H122" s="74" t="n"/>
      <c r="I122" s="74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EV-DATA-0119</t>
        </is>
      </c>
      <c r="B123" s="46" t="n"/>
      <c r="C123" s="46" t="n"/>
      <c r="D123" s="46" t="n"/>
      <c r="E123" s="46" t="n"/>
      <c r="F123" s="46" t="n"/>
      <c r="G123" s="46" t="n"/>
      <c r="H123" s="74" t="n"/>
      <c r="I123" s="74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EV-DATA-0120</t>
        </is>
      </c>
      <c r="B124" s="46" t="n"/>
      <c r="C124" s="46" t="n"/>
      <c r="D124" s="46" t="n"/>
      <c r="E124" s="46" t="n"/>
      <c r="F124" s="46" t="n"/>
      <c r="G124" s="46" t="n"/>
      <c r="H124" s="74" t="n"/>
      <c r="I124" s="74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EV-DATA-0121</t>
        </is>
      </c>
      <c r="B125" s="46" t="n"/>
      <c r="C125" s="46" t="n"/>
      <c r="D125" s="46" t="n"/>
      <c r="E125" s="46" t="n"/>
      <c r="F125" s="46" t="n"/>
      <c r="G125" s="46" t="n"/>
      <c r="H125" s="74" t="n"/>
      <c r="I125" s="74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EV-DATA-0122</t>
        </is>
      </c>
      <c r="B126" s="46" t="n"/>
      <c r="C126" s="46" t="n"/>
      <c r="D126" s="46" t="n"/>
      <c r="E126" s="46" t="n"/>
      <c r="F126" s="46" t="n"/>
      <c r="G126" s="46" t="n"/>
      <c r="H126" s="74" t="n"/>
      <c r="I126" s="74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EV-DATA-0123</t>
        </is>
      </c>
      <c r="B127" s="46" t="n"/>
      <c r="C127" s="46" t="n"/>
      <c r="D127" s="46" t="n"/>
      <c r="E127" s="46" t="n"/>
      <c r="F127" s="46" t="n"/>
      <c r="G127" s="46" t="n"/>
      <c r="H127" s="74" t="n"/>
      <c r="I127" s="74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EV-DATA-0124</t>
        </is>
      </c>
      <c r="B128" s="46" t="n"/>
      <c r="C128" s="46" t="n"/>
      <c r="D128" s="46" t="n"/>
      <c r="E128" s="46" t="n"/>
      <c r="F128" s="46" t="n"/>
      <c r="G128" s="46" t="n"/>
      <c r="H128" s="74" t="n"/>
      <c r="I128" s="74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EV-DATA-0125</t>
        </is>
      </c>
      <c r="B129" s="46" t="n"/>
      <c r="C129" s="46" t="n"/>
      <c r="D129" s="46" t="n"/>
      <c r="E129" s="46" t="n"/>
      <c r="F129" s="46" t="n"/>
      <c r="G129" s="46" t="n"/>
      <c r="H129" s="74" t="n"/>
      <c r="I129" s="74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EV-DATA-0126</t>
        </is>
      </c>
      <c r="B130" s="46" t="n"/>
      <c r="C130" s="46" t="n"/>
      <c r="D130" s="46" t="n"/>
      <c r="E130" s="46" t="n"/>
      <c r="F130" s="46" t="n"/>
      <c r="G130" s="46" t="n"/>
      <c r="H130" s="74" t="n"/>
      <c r="I130" s="74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EV-DATA-0127</t>
        </is>
      </c>
      <c r="B131" s="46" t="n"/>
      <c r="C131" s="46" t="n"/>
      <c r="D131" s="46" t="n"/>
      <c r="E131" s="46" t="n"/>
      <c r="F131" s="46" t="n"/>
      <c r="G131" s="46" t="n"/>
      <c r="H131" s="74" t="n"/>
      <c r="I131" s="74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EV-DATA-0128</t>
        </is>
      </c>
      <c r="B132" s="46" t="n"/>
      <c r="C132" s="46" t="n"/>
      <c r="D132" s="46" t="n"/>
      <c r="E132" s="46" t="n"/>
      <c r="F132" s="46" t="n"/>
      <c r="G132" s="46" t="n"/>
      <c r="H132" s="74" t="n"/>
      <c r="I132" s="74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EV-DATA-0129</t>
        </is>
      </c>
      <c r="B133" s="46" t="n"/>
      <c r="C133" s="46" t="n"/>
      <c r="D133" s="46" t="n"/>
      <c r="E133" s="46" t="n"/>
      <c r="F133" s="46" t="n"/>
      <c r="G133" s="46" t="n"/>
      <c r="H133" s="74" t="n"/>
      <c r="I133" s="74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EV-DATA-0130</t>
        </is>
      </c>
      <c r="B134" s="46" t="n"/>
      <c r="C134" s="46" t="n"/>
      <c r="D134" s="46" t="n"/>
      <c r="E134" s="46" t="n"/>
      <c r="F134" s="46" t="n"/>
      <c r="G134" s="46" t="n"/>
      <c r="H134" s="74" t="n"/>
      <c r="I134" s="74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EV-DATA-0131</t>
        </is>
      </c>
      <c r="B135" s="46" t="n"/>
      <c r="C135" s="46" t="n"/>
      <c r="D135" s="46" t="n"/>
      <c r="E135" s="46" t="n"/>
      <c r="F135" s="46" t="n"/>
      <c r="G135" s="46" t="n"/>
      <c r="H135" s="74" t="n"/>
      <c r="I135" s="74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EV-DATA-0132</t>
        </is>
      </c>
      <c r="B136" s="46" t="n"/>
      <c r="C136" s="46" t="n"/>
      <c r="D136" s="46" t="n"/>
      <c r="E136" s="46" t="n"/>
      <c r="F136" s="46" t="n"/>
      <c r="G136" s="46" t="n"/>
      <c r="H136" s="74" t="n"/>
      <c r="I136" s="74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EV-DATA-0133</t>
        </is>
      </c>
      <c r="B137" s="46" t="n"/>
      <c r="C137" s="46" t="n"/>
      <c r="D137" s="46" t="n"/>
      <c r="E137" s="46" t="n"/>
      <c r="F137" s="46" t="n"/>
      <c r="G137" s="46" t="n"/>
      <c r="H137" s="74" t="n"/>
      <c r="I137" s="74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EV-DATA-0134</t>
        </is>
      </c>
      <c r="B138" s="46" t="n"/>
      <c r="C138" s="46" t="n"/>
      <c r="D138" s="46" t="n"/>
      <c r="E138" s="46" t="n"/>
      <c r="F138" s="46" t="n"/>
      <c r="G138" s="46" t="n"/>
      <c r="H138" s="74" t="n"/>
      <c r="I138" s="74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EV-DATA-0135</t>
        </is>
      </c>
      <c r="B139" s="46" t="n"/>
      <c r="C139" s="46" t="n"/>
      <c r="D139" s="46" t="n"/>
      <c r="E139" s="46" t="n"/>
      <c r="F139" s="46" t="n"/>
      <c r="G139" s="46" t="n"/>
      <c r="H139" s="74" t="n"/>
      <c r="I139" s="74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EV-DATA-0136</t>
        </is>
      </c>
      <c r="B140" s="46" t="n"/>
      <c r="C140" s="46" t="n"/>
      <c r="D140" s="46" t="n"/>
      <c r="E140" s="46" t="n"/>
      <c r="F140" s="46" t="n"/>
      <c r="G140" s="46" t="n"/>
      <c r="H140" s="74" t="n"/>
      <c r="I140" s="74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EV-DATA-0137</t>
        </is>
      </c>
      <c r="B141" s="46" t="n"/>
      <c r="C141" s="46" t="n"/>
      <c r="D141" s="46" t="n"/>
      <c r="E141" s="46" t="n"/>
      <c r="F141" s="46" t="n"/>
      <c r="G141" s="46" t="n"/>
      <c r="H141" s="74" t="n"/>
      <c r="I141" s="74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EV-DATA-0138</t>
        </is>
      </c>
      <c r="B142" s="46" t="n"/>
      <c r="C142" s="46" t="n"/>
      <c r="D142" s="46" t="n"/>
      <c r="E142" s="46" t="n"/>
      <c r="F142" s="46" t="n"/>
      <c r="G142" s="46" t="n"/>
      <c r="H142" s="74" t="n"/>
      <c r="I142" s="74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EV-DATA-0139</t>
        </is>
      </c>
      <c r="B143" s="46" t="n"/>
      <c r="C143" s="46" t="n"/>
      <c r="D143" s="46" t="n"/>
      <c r="E143" s="46" t="n"/>
      <c r="F143" s="46" t="n"/>
      <c r="G143" s="46" t="n"/>
      <c r="H143" s="74" t="n"/>
      <c r="I143" s="74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EV-DATA-0140</t>
        </is>
      </c>
      <c r="B144" s="46" t="n"/>
      <c r="C144" s="46" t="n"/>
      <c r="D144" s="46" t="n"/>
      <c r="E144" s="46" t="n"/>
      <c r="F144" s="46" t="n"/>
      <c r="G144" s="46" t="n"/>
      <c r="H144" s="74" t="n"/>
      <c r="I144" s="74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EV-DATA-0141</t>
        </is>
      </c>
      <c r="B145" s="46" t="n"/>
      <c r="C145" s="46" t="n"/>
      <c r="D145" s="46" t="n"/>
      <c r="E145" s="46" t="n"/>
      <c r="F145" s="46" t="n"/>
      <c r="G145" s="46" t="n"/>
      <c r="H145" s="74" t="n"/>
      <c r="I145" s="74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EV-DATA-0142</t>
        </is>
      </c>
      <c r="B146" s="46" t="n"/>
      <c r="C146" s="46" t="n"/>
      <c r="D146" s="46" t="n"/>
      <c r="E146" s="46" t="n"/>
      <c r="F146" s="46" t="n"/>
      <c r="G146" s="46" t="n"/>
      <c r="H146" s="74" t="n"/>
      <c r="I146" s="74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EV-DATA-0143</t>
        </is>
      </c>
      <c r="B147" s="46" t="n"/>
      <c r="C147" s="46" t="n"/>
      <c r="D147" s="46" t="n"/>
      <c r="E147" s="46" t="n"/>
      <c r="F147" s="46" t="n"/>
      <c r="G147" s="46" t="n"/>
      <c r="H147" s="74" t="n"/>
      <c r="I147" s="74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EV-DATA-0144</t>
        </is>
      </c>
      <c r="B148" s="46" t="n"/>
      <c r="C148" s="46" t="n"/>
      <c r="D148" s="46" t="n"/>
      <c r="E148" s="46" t="n"/>
      <c r="F148" s="46" t="n"/>
      <c r="G148" s="46" t="n"/>
      <c r="H148" s="74" t="n"/>
      <c r="I148" s="74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EV-DATA-0145</t>
        </is>
      </c>
      <c r="B149" s="46" t="n"/>
      <c r="C149" s="46" t="n"/>
      <c r="D149" s="46" t="n"/>
      <c r="E149" s="46" t="n"/>
      <c r="F149" s="46" t="n"/>
      <c r="G149" s="46" t="n"/>
      <c r="H149" s="74" t="n"/>
      <c r="I149" s="74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EV-DATA-0146</t>
        </is>
      </c>
      <c r="B150" s="46" t="n"/>
      <c r="C150" s="46" t="n"/>
      <c r="D150" s="46" t="n"/>
      <c r="E150" s="46" t="n"/>
      <c r="F150" s="46" t="n"/>
      <c r="G150" s="46" t="n"/>
      <c r="H150" s="74" t="n"/>
      <c r="I150" s="74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EV-DATA-0147</t>
        </is>
      </c>
      <c r="B151" s="46" t="n"/>
      <c r="C151" s="46" t="n"/>
      <c r="D151" s="46" t="n"/>
      <c r="E151" s="46" t="n"/>
      <c r="F151" s="46" t="n"/>
      <c r="G151" s="46" t="n"/>
      <c r="H151" s="74" t="n"/>
      <c r="I151" s="74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EV-DATA-0148</t>
        </is>
      </c>
      <c r="B152" s="46" t="n"/>
      <c r="C152" s="46" t="n"/>
      <c r="D152" s="46" t="n"/>
      <c r="E152" s="46" t="n"/>
      <c r="F152" s="46" t="n"/>
      <c r="G152" s="46" t="n"/>
      <c r="H152" s="74" t="n"/>
      <c r="I152" s="74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EV-DATA-0149</t>
        </is>
      </c>
      <c r="B153" s="46" t="n"/>
      <c r="C153" s="46" t="n"/>
      <c r="D153" s="46" t="n"/>
      <c r="E153" s="46" t="n"/>
      <c r="F153" s="46" t="n"/>
      <c r="G153" s="46" t="n"/>
      <c r="H153" s="74" t="n"/>
      <c r="I153" s="74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EV-DATA-0150</t>
        </is>
      </c>
      <c r="B154" s="46" t="n"/>
      <c r="C154" s="46" t="n"/>
      <c r="D154" s="46" t="n"/>
      <c r="E154" s="46" t="n"/>
      <c r="F154" s="46" t="n"/>
      <c r="G154" s="46" t="n"/>
      <c r="H154" s="74" t="n"/>
      <c r="I154" s="74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EV-DATA-0151</t>
        </is>
      </c>
      <c r="B155" s="46" t="n"/>
      <c r="C155" s="46" t="n"/>
      <c r="D155" s="46" t="n"/>
      <c r="E155" s="46" t="n"/>
      <c r="F155" s="46" t="n"/>
      <c r="G155" s="46" t="n"/>
      <c r="H155" s="74" t="n"/>
      <c r="I155" s="74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EV-DATA-0152</t>
        </is>
      </c>
      <c r="B156" s="46" t="n"/>
      <c r="C156" s="46" t="n"/>
      <c r="D156" s="46" t="n"/>
      <c r="E156" s="46" t="n"/>
      <c r="F156" s="46" t="n"/>
      <c r="G156" s="46" t="n"/>
      <c r="H156" s="74" t="n"/>
      <c r="I156" s="74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EV-DATA-0153</t>
        </is>
      </c>
      <c r="B157" s="46" t="n"/>
      <c r="C157" s="46" t="n"/>
      <c r="D157" s="46" t="n"/>
      <c r="E157" s="46" t="n"/>
      <c r="F157" s="46" t="n"/>
      <c r="G157" s="46" t="n"/>
      <c r="H157" s="74" t="n"/>
      <c r="I157" s="74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EV-DATA-0154</t>
        </is>
      </c>
      <c r="B158" s="46" t="n"/>
      <c r="C158" s="46" t="n"/>
      <c r="D158" s="46" t="n"/>
      <c r="E158" s="46" t="n"/>
      <c r="F158" s="46" t="n"/>
      <c r="G158" s="46" t="n"/>
      <c r="H158" s="74" t="n"/>
      <c r="I158" s="74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EV-DATA-0155</t>
        </is>
      </c>
      <c r="B159" s="46" t="n"/>
      <c r="C159" s="46" t="n"/>
      <c r="D159" s="46" t="n"/>
      <c r="E159" s="46" t="n"/>
      <c r="F159" s="46" t="n"/>
      <c r="G159" s="46" t="n"/>
      <c r="H159" s="74" t="n"/>
      <c r="I159" s="74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EV-DATA-0156</t>
        </is>
      </c>
      <c r="B160" s="46" t="n"/>
      <c r="C160" s="46" t="n"/>
      <c r="D160" s="46" t="n"/>
      <c r="E160" s="46" t="n"/>
      <c r="F160" s="46" t="n"/>
      <c r="G160" s="46" t="n"/>
      <c r="H160" s="74" t="n"/>
      <c r="I160" s="74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EV-DATA-0157</t>
        </is>
      </c>
      <c r="B161" s="46" t="n"/>
      <c r="C161" s="46" t="n"/>
      <c r="D161" s="46" t="n"/>
      <c r="E161" s="46" t="n"/>
      <c r="F161" s="46" t="n"/>
      <c r="G161" s="46" t="n"/>
      <c r="H161" s="74" t="n"/>
      <c r="I161" s="74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EV-DATA-0158</t>
        </is>
      </c>
      <c r="B162" s="46" t="n"/>
      <c r="C162" s="46" t="n"/>
      <c r="D162" s="46" t="n"/>
      <c r="E162" s="46" t="n"/>
      <c r="F162" s="46" t="n"/>
      <c r="G162" s="46" t="n"/>
      <c r="H162" s="74" t="n"/>
      <c r="I162" s="74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EV-DATA-0159</t>
        </is>
      </c>
      <c r="B163" s="46" t="n"/>
      <c r="C163" s="46" t="n"/>
      <c r="D163" s="46" t="n"/>
      <c r="E163" s="46" t="n"/>
      <c r="F163" s="46" t="n"/>
      <c r="G163" s="46" t="n"/>
      <c r="H163" s="74" t="n"/>
      <c r="I163" s="74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EV-DATA-0160</t>
        </is>
      </c>
      <c r="B164" s="46" t="n"/>
      <c r="C164" s="46" t="n"/>
      <c r="D164" s="46" t="n"/>
      <c r="E164" s="46" t="n"/>
      <c r="F164" s="46" t="n"/>
      <c r="G164" s="46" t="n"/>
      <c r="H164" s="74" t="n"/>
      <c r="I164" s="74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EV-DATA-0161</t>
        </is>
      </c>
      <c r="B165" s="46" t="n"/>
      <c r="C165" s="46" t="n"/>
      <c r="D165" s="46" t="n"/>
      <c r="E165" s="46" t="n"/>
      <c r="F165" s="46" t="n"/>
      <c r="G165" s="46" t="n"/>
      <c r="H165" s="74" t="n"/>
      <c r="I165" s="74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EV-DATA-0162</t>
        </is>
      </c>
      <c r="B166" s="46" t="n"/>
      <c r="C166" s="46" t="n"/>
      <c r="D166" s="46" t="n"/>
      <c r="E166" s="46" t="n"/>
      <c r="F166" s="46" t="n"/>
      <c r="G166" s="46" t="n"/>
      <c r="H166" s="74" t="n"/>
      <c r="I166" s="74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EV-DATA-0163</t>
        </is>
      </c>
      <c r="B167" s="46" t="n"/>
      <c r="C167" s="46" t="n"/>
      <c r="D167" s="46" t="n"/>
      <c r="E167" s="46" t="n"/>
      <c r="F167" s="46" t="n"/>
      <c r="G167" s="46" t="n"/>
      <c r="H167" s="74" t="n"/>
      <c r="I167" s="74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EV-DATA-0164</t>
        </is>
      </c>
      <c r="B168" s="46" t="n"/>
      <c r="C168" s="46" t="n"/>
      <c r="D168" s="46" t="n"/>
      <c r="E168" s="46" t="n"/>
      <c r="F168" s="46" t="n"/>
      <c r="G168" s="46" t="n"/>
      <c r="H168" s="74" t="n"/>
      <c r="I168" s="74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EV-DATA-0165</t>
        </is>
      </c>
      <c r="B169" s="46" t="n"/>
      <c r="C169" s="46" t="n"/>
      <c r="D169" s="46" t="n"/>
      <c r="E169" s="46" t="n"/>
      <c r="F169" s="46" t="n"/>
      <c r="G169" s="46" t="n"/>
      <c r="H169" s="74" t="n"/>
      <c r="I169" s="74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EV-DATA-0166</t>
        </is>
      </c>
      <c r="B170" s="46" t="n"/>
      <c r="C170" s="46" t="n"/>
      <c r="D170" s="46" t="n"/>
      <c r="E170" s="46" t="n"/>
      <c r="F170" s="46" t="n"/>
      <c r="G170" s="46" t="n"/>
      <c r="H170" s="74" t="n"/>
      <c r="I170" s="74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EV-DATA-0167</t>
        </is>
      </c>
      <c r="B171" s="46" t="n"/>
      <c r="C171" s="46" t="n"/>
      <c r="D171" s="46" t="n"/>
      <c r="E171" s="46" t="n"/>
      <c r="F171" s="46" t="n"/>
      <c r="G171" s="46" t="n"/>
      <c r="H171" s="74" t="n"/>
      <c r="I171" s="74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EV-DATA-0168</t>
        </is>
      </c>
      <c r="B172" s="46" t="n"/>
      <c r="C172" s="46" t="n"/>
      <c r="D172" s="46" t="n"/>
      <c r="E172" s="46" t="n"/>
      <c r="F172" s="46" t="n"/>
      <c r="G172" s="46" t="n"/>
      <c r="H172" s="74" t="n"/>
      <c r="I172" s="74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EV-DATA-0169</t>
        </is>
      </c>
      <c r="B173" s="46" t="n"/>
      <c r="C173" s="46" t="n"/>
      <c r="D173" s="46" t="n"/>
      <c r="E173" s="46" t="n"/>
      <c r="F173" s="46" t="n"/>
      <c r="G173" s="46" t="n"/>
      <c r="H173" s="74" t="n"/>
      <c r="I173" s="74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EV-DATA-0170</t>
        </is>
      </c>
      <c r="B174" s="46" t="n"/>
      <c r="C174" s="46" t="n"/>
      <c r="D174" s="46" t="n"/>
      <c r="E174" s="46" t="n"/>
      <c r="F174" s="46" t="n"/>
      <c r="G174" s="46" t="n"/>
      <c r="H174" s="74" t="n"/>
      <c r="I174" s="74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EV-DATA-0171</t>
        </is>
      </c>
      <c r="B175" s="46" t="n"/>
      <c r="C175" s="46" t="n"/>
      <c r="D175" s="46" t="n"/>
      <c r="E175" s="46" t="n"/>
      <c r="F175" s="46" t="n"/>
      <c r="G175" s="46" t="n"/>
      <c r="H175" s="74" t="n"/>
      <c r="I175" s="74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EV-DATA-0172</t>
        </is>
      </c>
      <c r="B176" s="46" t="n"/>
      <c r="C176" s="46" t="n"/>
      <c r="D176" s="46" t="n"/>
      <c r="E176" s="46" t="n"/>
      <c r="F176" s="46" t="n"/>
      <c r="G176" s="46" t="n"/>
      <c r="H176" s="74" t="n"/>
      <c r="I176" s="74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EV-DATA-0173</t>
        </is>
      </c>
      <c r="B177" s="46" t="n"/>
      <c r="C177" s="46" t="n"/>
      <c r="D177" s="46" t="n"/>
      <c r="E177" s="46" t="n"/>
      <c r="F177" s="46" t="n"/>
      <c r="G177" s="46" t="n"/>
      <c r="H177" s="74" t="n"/>
      <c r="I177" s="74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EV-DATA-0174</t>
        </is>
      </c>
      <c r="B178" s="46" t="n"/>
      <c r="C178" s="46" t="n"/>
      <c r="D178" s="46" t="n"/>
      <c r="E178" s="46" t="n"/>
      <c r="F178" s="46" t="n"/>
      <c r="G178" s="46" t="n"/>
      <c r="H178" s="74" t="n"/>
      <c r="I178" s="74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EV-DATA-0175</t>
        </is>
      </c>
      <c r="B179" s="46" t="n"/>
      <c r="C179" s="46" t="n"/>
      <c r="D179" s="46" t="n"/>
      <c r="E179" s="46" t="n"/>
      <c r="F179" s="46" t="n"/>
      <c r="G179" s="46" t="n"/>
      <c r="H179" s="74" t="n"/>
      <c r="I179" s="74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EV-DATA-0176</t>
        </is>
      </c>
      <c r="B180" s="46" t="n"/>
      <c r="C180" s="46" t="n"/>
      <c r="D180" s="46" t="n"/>
      <c r="E180" s="46" t="n"/>
      <c r="F180" s="46" t="n"/>
      <c r="G180" s="46" t="n"/>
      <c r="H180" s="74" t="n"/>
      <c r="I180" s="74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EV-DATA-0177</t>
        </is>
      </c>
      <c r="B181" s="46" t="n"/>
      <c r="C181" s="46" t="n"/>
      <c r="D181" s="46" t="n"/>
      <c r="E181" s="46" t="n"/>
      <c r="F181" s="46" t="n"/>
      <c r="G181" s="46" t="n"/>
      <c r="H181" s="74" t="n"/>
      <c r="I181" s="74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EV-DATA-0178</t>
        </is>
      </c>
      <c r="B182" s="46" t="n"/>
      <c r="C182" s="46" t="n"/>
      <c r="D182" s="46" t="n"/>
      <c r="E182" s="46" t="n"/>
      <c r="F182" s="46" t="n"/>
      <c r="G182" s="46" t="n"/>
      <c r="H182" s="74" t="n"/>
      <c r="I182" s="74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EV-DATA-0179</t>
        </is>
      </c>
      <c r="B183" s="46" t="n"/>
      <c r="C183" s="46" t="n"/>
      <c r="D183" s="46" t="n"/>
      <c r="E183" s="46" t="n"/>
      <c r="F183" s="46" t="n"/>
      <c r="G183" s="46" t="n"/>
      <c r="H183" s="74" t="n"/>
      <c r="I183" s="74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EV-DATA-0180</t>
        </is>
      </c>
      <c r="B184" s="46" t="n"/>
      <c r="C184" s="46" t="n"/>
      <c r="D184" s="46" t="n"/>
      <c r="E184" s="46" t="n"/>
      <c r="F184" s="46" t="n"/>
      <c r="G184" s="46" t="n"/>
      <c r="H184" s="74" t="n"/>
      <c r="I184" s="74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EV-DATA-0181</t>
        </is>
      </c>
      <c r="B185" s="46" t="n"/>
      <c r="C185" s="46" t="n"/>
      <c r="D185" s="46" t="n"/>
      <c r="E185" s="46" t="n"/>
      <c r="F185" s="46" t="n"/>
      <c r="G185" s="46" t="n"/>
      <c r="H185" s="74" t="n"/>
      <c r="I185" s="74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EV-DATA-0182</t>
        </is>
      </c>
      <c r="B186" s="46" t="n"/>
      <c r="C186" s="46" t="n"/>
      <c r="D186" s="46" t="n"/>
      <c r="E186" s="46" t="n"/>
      <c r="F186" s="46" t="n"/>
      <c r="G186" s="46" t="n"/>
      <c r="H186" s="74" t="n"/>
      <c r="I186" s="74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EV-DATA-0183</t>
        </is>
      </c>
      <c r="B187" s="46" t="n"/>
      <c r="C187" s="46" t="n"/>
      <c r="D187" s="46" t="n"/>
      <c r="E187" s="46" t="n"/>
      <c r="F187" s="46" t="n"/>
      <c r="G187" s="46" t="n"/>
      <c r="H187" s="74" t="n"/>
      <c r="I187" s="74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EV-DATA-0184</t>
        </is>
      </c>
      <c r="B188" s="46" t="n"/>
      <c r="C188" s="46" t="n"/>
      <c r="D188" s="46" t="n"/>
      <c r="E188" s="46" t="n"/>
      <c r="F188" s="46" t="n"/>
      <c r="G188" s="46" t="n"/>
      <c r="H188" s="74" t="n"/>
      <c r="I188" s="74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EV-DATA-0185</t>
        </is>
      </c>
      <c r="B189" s="46" t="n"/>
      <c r="C189" s="46" t="n"/>
      <c r="D189" s="46" t="n"/>
      <c r="E189" s="46" t="n"/>
      <c r="F189" s="46" t="n"/>
      <c r="G189" s="46" t="n"/>
      <c r="H189" s="74" t="n"/>
      <c r="I189" s="74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EV-DATA-0186</t>
        </is>
      </c>
      <c r="B190" s="46" t="n"/>
      <c r="C190" s="46" t="n"/>
      <c r="D190" s="46" t="n"/>
      <c r="E190" s="46" t="n"/>
      <c r="F190" s="46" t="n"/>
      <c r="G190" s="46" t="n"/>
      <c r="H190" s="74" t="n"/>
      <c r="I190" s="74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EV-DATA-0187</t>
        </is>
      </c>
      <c r="B191" s="46" t="n"/>
      <c r="C191" s="46" t="n"/>
      <c r="D191" s="46" t="n"/>
      <c r="E191" s="46" t="n"/>
      <c r="F191" s="46" t="n"/>
      <c r="G191" s="46" t="n"/>
      <c r="H191" s="74" t="n"/>
      <c r="I191" s="74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EV-DATA-0188</t>
        </is>
      </c>
      <c r="B192" s="46" t="n"/>
      <c r="C192" s="46" t="n"/>
      <c r="D192" s="46" t="n"/>
      <c r="E192" s="46" t="n"/>
      <c r="F192" s="46" t="n"/>
      <c r="G192" s="46" t="n"/>
      <c r="H192" s="74" t="n"/>
      <c r="I192" s="74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EV-DATA-0189</t>
        </is>
      </c>
      <c r="B193" s="46" t="n"/>
      <c r="C193" s="46" t="n"/>
      <c r="D193" s="46" t="n"/>
      <c r="E193" s="46" t="n"/>
      <c r="F193" s="46" t="n"/>
      <c r="G193" s="46" t="n"/>
      <c r="H193" s="74" t="n"/>
      <c r="I193" s="74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EV-DATA-0190</t>
        </is>
      </c>
      <c r="B194" s="46" t="n"/>
      <c r="C194" s="46" t="n"/>
      <c r="D194" s="46" t="n"/>
      <c r="E194" s="46" t="n"/>
      <c r="F194" s="46" t="n"/>
      <c r="G194" s="46" t="n"/>
      <c r="H194" s="74" t="n"/>
      <c r="I194" s="74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EV-DATA-0191</t>
        </is>
      </c>
      <c r="B195" s="46" t="n"/>
      <c r="C195" s="46" t="n"/>
      <c r="D195" s="46" t="n"/>
      <c r="E195" s="46" t="n"/>
      <c r="F195" s="46" t="n"/>
      <c r="G195" s="46" t="n"/>
      <c r="H195" s="74" t="n"/>
      <c r="I195" s="74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EV-DATA-0192</t>
        </is>
      </c>
      <c r="B196" s="46" t="n"/>
      <c r="C196" s="46" t="n"/>
      <c r="D196" s="46" t="n"/>
      <c r="E196" s="46" t="n"/>
      <c r="F196" s="46" t="n"/>
      <c r="G196" s="46" t="n"/>
      <c r="H196" s="74" t="n"/>
      <c r="I196" s="74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EV-DATA-0193</t>
        </is>
      </c>
      <c r="B197" s="46" t="n"/>
      <c r="C197" s="46" t="n"/>
      <c r="D197" s="46" t="n"/>
      <c r="E197" s="46" t="n"/>
      <c r="F197" s="46" t="n"/>
      <c r="G197" s="46" t="n"/>
      <c r="H197" s="74" t="n"/>
      <c r="I197" s="74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EV-DATA-0194</t>
        </is>
      </c>
      <c r="B198" s="46" t="n"/>
      <c r="C198" s="46" t="n"/>
      <c r="D198" s="46" t="n"/>
      <c r="E198" s="46" t="n"/>
      <c r="F198" s="46" t="n"/>
      <c r="G198" s="46" t="n"/>
      <c r="H198" s="74" t="n"/>
      <c r="I198" s="74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EV-DATA-0195</t>
        </is>
      </c>
      <c r="B199" s="46" t="n"/>
      <c r="C199" s="46" t="n"/>
      <c r="D199" s="46" t="n"/>
      <c r="E199" s="46" t="n"/>
      <c r="F199" s="46" t="n"/>
      <c r="G199" s="46" t="n"/>
      <c r="H199" s="74" t="n"/>
      <c r="I199" s="74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EV-DATA-0196</t>
        </is>
      </c>
      <c r="B200" s="46" t="n"/>
      <c r="C200" s="46" t="n"/>
      <c r="D200" s="46" t="n"/>
      <c r="E200" s="46" t="n"/>
      <c r="F200" s="46" t="n"/>
      <c r="G200" s="46" t="n"/>
      <c r="H200" s="74" t="n"/>
      <c r="I200" s="74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EV-DATA-0197</t>
        </is>
      </c>
      <c r="B201" s="46" t="n"/>
      <c r="C201" s="46" t="n"/>
      <c r="D201" s="46" t="n"/>
      <c r="E201" s="46" t="n"/>
      <c r="F201" s="46" t="n"/>
      <c r="G201" s="46" t="n"/>
      <c r="H201" s="74" t="n"/>
      <c r="I201" s="74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EV-DATA-0198</t>
        </is>
      </c>
      <c r="B202" s="46" t="n"/>
      <c r="C202" s="46" t="n"/>
      <c r="D202" s="46" t="n"/>
      <c r="E202" s="46" t="n"/>
      <c r="F202" s="46" t="n"/>
      <c r="G202" s="46" t="n"/>
      <c r="H202" s="74" t="n"/>
      <c r="I202" s="74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EV-DATA-0199</t>
        </is>
      </c>
      <c r="B203" s="46" t="n"/>
      <c r="C203" s="46" t="n"/>
      <c r="D203" s="46" t="n"/>
      <c r="E203" s="46" t="n"/>
      <c r="F203" s="46" t="n"/>
      <c r="G203" s="46" t="n"/>
      <c r="H203" s="74" t="n"/>
      <c r="I203" s="74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EV-DATA-0200</t>
        </is>
      </c>
      <c r="B204" s="46" t="n"/>
      <c r="C204" s="46" t="n"/>
      <c r="D204" s="46" t="n"/>
      <c r="E204" s="46" t="n"/>
      <c r="F204" s="46" t="n"/>
      <c r="G204" s="46" t="n"/>
      <c r="H204" s="74" t="n"/>
      <c r="I204" s="74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N204"/>
  <mergeCells count="2">
    <mergeCell ref="A2:N2"/>
    <mergeCell ref="A1:N1"/>
  </mergeCells>
  <conditionalFormatting sqref="I5:I204">
    <cfRule type="expression" priority="1" dxfId="1">
      <formula>AND(I5&lt;&gt;"",I5&lt;TODAY())</formula>
    </cfRule>
  </conditionalFormatting>
  <conditionalFormatting sqref="K5:K204">
    <cfRule type="expression" priority="2" dxfId="0">
      <formula>K5="Current"</formula>
    </cfRule>
  </conditionalFormatting>
  <dataValidations count="2">
    <dataValidation sqref="K5:K204" showDropDown="0" showInputMessage="0" showErrorMessage="0" allowBlank="0" type="list">
      <formula1>"Current,Draft,Superseded,Expired,Rejected"</formula1>
    </dataValidation>
    <dataValidation sqref="M5:M20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selection activeCell="A1" sqref="A1"/>
    </sheetView>
  </sheetViews>
  <sheetFormatPr baseColWidth="8" defaultRowHeight="15"/>
  <cols>
    <col width="34" customWidth="1" style="70" min="1" max="1"/>
    <col width="26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Data Governance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Article 10 readiness only. Dataset quality methods remain system-specific; the workbook never certifies GDPR or full AI Act compliance.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2" t="inlineStr">
        <is>
          <t>Metric</t>
        </is>
      </c>
      <c r="B4" s="72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10 provider scope</t>
        </is>
      </c>
      <c r="B5" s="44">
        <f>'01_SYSTEM_PROFILE'!B54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Binding application date</t>
        </is>
      </c>
      <c r="B6" s="75">
        <f>'01_SYSTEM_PROFILE'!B55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Dataset coverage route</t>
        </is>
      </c>
      <c r="B7" s="44">
        <f>'01_SYSTEM_PROFILE'!B56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Article 4a route</t>
        </is>
      </c>
      <c r="B8" s="44">
        <f>'01_SYSTEM_PROFILE'!B57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Bias-control route</t>
        </is>
      </c>
      <c r="B9" s="44">
        <f>'01_SYSTEM_PROFILE'!B58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Data-protection cross-law</t>
        </is>
      </c>
      <c r="B10" s="44">
        <f>'01_SYSTEM_PROFILE'!B59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Technical documentation / QMS link</t>
        </is>
      </c>
      <c r="B11" s="44">
        <f>'01_SYSTEM_PROFILE'!B60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COUNTIFS('02_CONTROL_MATRIX'!D5:D28,"&lt;&gt;Not applicable*",'02_CONTROL_MATRIX'!I5:I28,"Not started")+COUNTIFS('02_CONTROL_MATRIX'!D5:D28,"&lt;&gt;Not applicable*",'02_CONTROL_MATRIX'!I5:I28,"In progress")+COUNTIFS('02_CONTROL_MATRIX'!D5:D28,"&lt;&gt;Not applicable*",'02_CONTROL_MATRIX'!I5:I28,"Blocked")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COUNTIFS('02_CONTROL_MATRIX'!D5:D28,"&lt;&gt;Not applicable*",'02_CONTROL_MATRIX'!I5:I28,"Verified",'02_CONTROL_MATRIX'!K5:K28,"&lt;&gt;Current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Required dataset roles missing</t>
        </is>
      </c>
      <c r="B14" s="44">
        <f>IF('01_SYSTEM_PROFILE'!C19="Yes",IF(AND('01_SYSTEM_PROFILE'!C20="Yes",'03_DATASET_REGISTER'!B89=0),1,0)+IF(AND('01_SYSTEM_PROFILE'!C21="Yes",'03_DATASET_REGISTER'!B90=0),1,0)+IF(AND('01_SYSTEM_PROFILE'!C22="Yes",'03_DATASET_REGISTER'!B91=0),1,0),IF('01_SYSTEM_PROFILE'!C19="No",IF(AND('01_SYSTEM_PROFILE'!C22="Yes",'03_DATASET_REGISTER'!B91=0),1,0),1))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Registered datasets</t>
        </is>
      </c>
      <c r="B15" s="44">
        <f>COUNTIF('03_DATASET_REGISTER'!C5:C84,"&lt;&gt;")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Current dataset evidence gaps</t>
        </is>
      </c>
      <c r="B16" s="44">
        <f>SUMPRODUCT(('03_DATASET_REGISTER'!T5:T84="Current")*('03_DATASET_REGISTER'!V5:V84&lt;&gt;"Current evidence"))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Quality / bias tests unresolved</t>
        </is>
      </c>
      <c r="B17" s="44">
        <f>'04_QUALITY_BIAS_TESTS'!B23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Failed quality / bias tests</t>
        </is>
      </c>
      <c r="B18" s="44">
        <f>'04_QUALITY_BIAS_TESTS'!B24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Bias / gap findings open</t>
        </is>
      </c>
      <c r="B19" s="44">
        <f>'04_QUALITY_BIAS_TESTS'!B25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Quality / bias evidence gaps</t>
        </is>
      </c>
      <c r="B20" s="44">
        <f>'04_QUALITY_BIAS_TESTS'!B26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Open data-gap remediation</t>
        </is>
      </c>
      <c r="B21" s="76">
        <f>COUNTIF('05_DATA_OPERATIONS_CHANGE'!J59:J98,"Open")+COUNTIF('05_DATA_OPERATIONS_CHANGE'!J59:J98,"Remediation in progress")+COUNTIF('05_DATA_OPERATIONS_CHANGE'!J59:J98,"Mitigated pending validation")+COUNTIF('05_DATA_OPERATIONS_CHANGE'!J59:J98,"Accepted / escalated")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Article 4a cases unresolved / evidence gaps</t>
        </is>
      </c>
      <c r="B22" s="76">
        <f>COUNTIF('05_DATA_OPERATIONS_CHANGE'!L103:L122,"Needs assessment / legal review")+SUMPRODUCT(('05_DATA_OPERATIONS_CHANGE'!C103:C122&lt;&gt;"")*('05_DATA_OPERATIONS_CHANGE'!O103:O122&lt;&gt;"Current evidence"))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Expired current evidence</t>
        </is>
      </c>
      <c r="B23" s="6">
        <f>TEXT(COUNTIFS('06_EVIDENCE_REGISTER'!I5:I204,"&lt;"&amp;TODAY(),'06_EVIDENCE_REGISTER'!I5:I204,"&gt;0",'06_EVIDENCE_REGISTER'!K5:K204,"Current"),"0")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 ht="23" customHeight="1" s="70">
      <c r="A24" s="33" t="inlineStr">
        <is>
          <t>OVERALL DATA-GOVERNANCE JUDGMENT</t>
        </is>
      </c>
      <c r="B24" s="1" t="n"/>
      <c r="C24" s="1" t="n"/>
      <c r="D24" s="1" t="n"/>
      <c r="E24" s="1" t="n"/>
      <c r="F24" s="1" t="n"/>
      <c r="G24" s="1" t="n"/>
      <c r="H24" s="1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 ht="31" customHeight="1" s="70">
      <c r="A25" s="40" t="inlineStr">
        <is>
          <t>Field</t>
        </is>
      </c>
      <c r="B25" s="40" t="inlineStr">
        <is>
          <t>Decision / rationale</t>
        </is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Overall dataset/data-governance state</t>
        </is>
      </c>
      <c r="B26" s="46" t="str"/>
      <c r="C26" s="48" t="inlineStr">
        <is>
          <t>Document the intended-purpose context, dataset scope, material limitations/gaps, residual bias/data-quality concerns and approval reference.</t>
        </is>
      </c>
      <c r="D26" s="1" t="n"/>
      <c r="E26" s="1" t="n"/>
      <c r="F26" s="1" t="n"/>
      <c r="G26" s="1" t="n"/>
      <c r="H26" s="1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READINESS DECISION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9">
        <f>IF(OR(B5="Needs assessment",B5="Provider role not established",B5="Not high-risk — Article 10 not triggered"),"SCOPE NOT RESOLVED / ARTICLE 10 NOT TRIGGERED",IF(B12&gt;0,"NOT READY — CONTROL GAPS REMAIN",IF(B13&gt;0,"NOT READY — VERIFIED CONTROLS LACK CURRENT EVIDENCE",IF(B14&gt;0,"NOT READY — REQUIRED DATASET ROLES MISSING",IF(B15=0,"NOT READY — DATASET REGISTER EMPTY",IF(B16&gt;0,"NOT READY — DATASET EVIDENCE GAPS",IF(OR(B17&gt;0,B18&gt;0,B19&gt;0,B20&gt;0,B21&gt;0),"NOT READY — QUALITY / BIAS / DATA-GAP WORK REMAINS",IF(AND('01_SYSTEM_PROFILE'!C25="Yes",LEFT(B8,9)&lt;&gt;"Potential"),"NOT READY — ARTICLE 4a ROUTE INVALID / INCOMPLETE",IF(AND('01_SYSTEM_PROFILE'!C25="Yes",B22&gt;0),"NOT READY — ARTICLE 4a CASE / EVIDENCE GAPS",IF(VALUE(B23)&gt;0,"NOT READY — EXPIRED EVIDENCE",IF(OR(LEFT(B9,3)="Gap",B9="Needs assessment",LEFT(B10,3)="Gap",B10="Needs assessment",LEFT(B11,3)="Gap",B11="Needs assessment",B26="Not demonstrated",B26="Needs assessment",B26=""),"NOT READY — CORE DATA-GOVERNANCE / CROSS-LAW STRUCTURE INCOMPLETE","READY FOR INDEPENDENT DATA GOVERNANCE REVIEW")))))))))))</f>
        <v/>
      </c>
      <c r="B29" s="1" t="n"/>
      <c r="C29" s="1" t="n"/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 ht="23" customHeight="1" s="70">
      <c r="A34" s="33" t="inlineStr">
        <is>
          <t>INDEPENDENT REVIEW / SIGN-OFF</t>
        </is>
      </c>
      <c r="B34" s="1" t="n"/>
      <c r="C34" s="1" t="n"/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Reviewer name</t>
        </is>
      </c>
      <c r="B35" s="46" t="str"/>
      <c r="C35" s="6" t="inlineStr">
        <is>
          <t>Review date</t>
        </is>
      </c>
      <c r="D35" s="74" t="str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Role / organisation</t>
        </is>
      </c>
      <c r="B36" s="46" t="str"/>
      <c r="C36" s="6" t="inlineStr">
        <is>
          <t>Decision</t>
        </is>
      </c>
      <c r="D36" s="46" t="str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Article 10(1)/(6) dataset scope reviewed</t>
        </is>
      </c>
      <c r="B37" s="48" t="str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Provenance / preparation / assumptions / suitability reviewed</t>
        </is>
      </c>
      <c r="B38" s="48" t="str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Representativeness / statistical properties / contextual fit reviewed</t>
        </is>
      </c>
      <c r="B39" s="48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Bias examination / mitigation / data gaps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4a decision/safeguards reviewed if applicable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Data-protection / source-rights checkpoints appropriately separated from Article 10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Technical documentation / QMS / lifecycle links reviewed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Scope limitations / assumptions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Reviewer comments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Approval reference / evidence ID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mergeCells count="18">
    <mergeCell ref="A1:H1"/>
    <mergeCell ref="C26:H26"/>
    <mergeCell ref="A3:H3"/>
    <mergeCell ref="B40:H40"/>
    <mergeCell ref="B41:H41"/>
    <mergeCell ref="A34:H34"/>
    <mergeCell ref="A24:H24"/>
    <mergeCell ref="A2:H2"/>
    <mergeCell ref="B43:H43"/>
    <mergeCell ref="B44:H44"/>
    <mergeCell ref="A29:H32"/>
    <mergeCell ref="A28:H28"/>
    <mergeCell ref="B39:H39"/>
    <mergeCell ref="B38:H38"/>
    <mergeCell ref="B42:H42"/>
    <mergeCell ref="B37:H37"/>
    <mergeCell ref="B45:H45"/>
    <mergeCell ref="B46:H46"/>
  </mergeCells>
  <conditionalFormatting sqref="A29:H32">
    <cfRule type="expression" priority="1" dxfId="1">
      <formula>LEFT(A29,9)="NOT READY"</formula>
    </cfRule>
    <cfRule type="expression" priority="2" dxfId="0">
      <formula>LEFT(A29,5)="READY"</formula>
    </cfRule>
  </conditionalFormatting>
  <dataValidations count="2">
    <dataValidation sqref="B26" showDropDown="0" showInputMessage="0" showErrorMessage="0" allowBlank="0" type="list">
      <formula1>"Article 10 dataset controls demonstrated,Demonstrated with conditions,Not demonstrated,Needs assessment"</formula1>
    </dataValidation>
    <dataValidation sqref="D36" showDropDown="0" showInputMessage="0" showErrorMessage="0" allowBlank="0" type="list">
      <formula1>"Confirmed,Confirmed with conditions,Not confirmed,Further legal / data-governance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39" customWidth="1" style="70" min="2" max="2"/>
    <col width="43" customWidth="1" style="70" min="3" max="3"/>
    <col width="22" customWidth="1" style="70" min="4" max="4"/>
    <col width="63" customWidth="1" style="70" min="5" max="5"/>
    <col width="72" customWidth="1" style="70" min="6" max="6"/>
  </cols>
  <sheetData>
    <row r="1" ht="35" customHeight="1" s="70">
      <c r="A1" s="15" t="inlineStr">
        <is>
          <t>Data Governance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EU law first. Data-protection and standards sources are clearly separated from the AI Act's Article 10 requirements.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SRC-DATA-01</t>
        </is>
      </c>
      <c r="B5" s="6" t="inlineStr">
        <is>
          <t>Regulation (EU) 2024/1689 — consolidated 27 July 2026</t>
        </is>
      </c>
      <c r="C5" s="6" t="inlineStr">
        <is>
          <t>Arts. 2(7), 4a, 10, 11, 17(1)(f), 74; Annex IV</t>
        </is>
      </c>
      <c r="D5" s="16" t="inlineStr">
        <is>
          <t>Binding EU law</t>
        </is>
      </c>
      <c r="E5" s="6" t="inlineStr">
        <is>
          <t>Primary current data-governance baseline</t>
        </is>
      </c>
      <c r="F5" s="77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SRC-DATA-02</t>
        </is>
      </c>
      <c r="B6" s="6" t="inlineStr">
        <is>
          <t>Regulation (EU) 2026/1744 — Digital Omnibus on AI</t>
        </is>
      </c>
      <c r="C6" s="6" t="inlineStr">
        <is>
          <t>New Art. 4a; amended Art. 10(1),(6); deleted Art. 10(5); Art. 113 dates</t>
        </is>
      </c>
      <c r="D6" s="16" t="inlineStr">
        <is>
          <t>Binding EU law</t>
        </is>
      </c>
      <c r="E6" s="6" t="inlineStr">
        <is>
          <t>Current post-Omnibus Article 10 / Article 4a structure</t>
        </is>
      </c>
      <c r="F6" s="77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SRC-DATA-03</t>
        </is>
      </c>
      <c r="B7" s="6" t="inlineStr">
        <is>
          <t>Regulation (EU) 2016/679 — GDPR</t>
        </is>
      </c>
      <c r="C7" s="6" t="inlineStr">
        <is>
          <t>Arts. 5, 6, 9, 25, 30, 35 as applicable</t>
        </is>
      </c>
      <c r="D7" s="16" t="inlineStr">
        <is>
          <t>Binding EU data-protection law</t>
        </is>
      </c>
      <c r="E7" s="6" t="inlineStr">
        <is>
          <t>Personal-data legal basis, special-category and accountability cross-law checks</t>
        </is>
      </c>
      <c r="F7" s="77" t="inlineStr">
        <is>
          <t>https://eur-lex.europa.eu/eli/reg/2016/679/oj/eng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SRC-DATA-04</t>
        </is>
      </c>
      <c r="B8" s="6" t="inlineStr">
        <is>
          <t>Directive (EU) 2016/680 — Law Enforcement Directive</t>
        </is>
      </c>
      <c r="C8" s="6" t="inlineStr">
        <is>
          <t>Arts. 4, 8, 10 and related safeguards</t>
        </is>
      </c>
      <c r="D8" s="16" t="inlineStr">
        <is>
          <t>Binding EU data-protection law</t>
        </is>
      </c>
      <c r="E8" s="6" t="inlineStr">
        <is>
          <t>Relevant where competent authorities process personal data for law-enforcement purposes</t>
        </is>
      </c>
      <c r="F8" s="77" t="inlineStr">
        <is>
          <t>https://eur-lex.europa.eu/eli/dir/2016/680/oj/eng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SRC-DATA-05</t>
        </is>
      </c>
      <c r="B9" s="6" t="inlineStr">
        <is>
          <t>European Commission — Standardisation of the AI Act</t>
        </is>
      </c>
      <c r="C9" s="6" t="inlineStr">
        <is>
          <t>Governance and quality of datasets standardisation work</t>
        </is>
      </c>
      <c r="D9" s="16" t="inlineStr">
        <is>
          <t>Commission implementation information</t>
        </is>
      </c>
      <c r="E9" s="6" t="inlineStr">
        <is>
          <t>Standards-status discipline; OJ reference needed for Article 40 presumption of conformity</t>
        </is>
      </c>
      <c r="F9" s="77" t="inlineStr">
        <is>
          <t>https://digital-strategy.ec.europa.eu/en/policies/ai-act-standardisation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SRC-DATA-06</t>
        </is>
      </c>
      <c r="B10" s="6" t="inlineStr">
        <is>
          <t>European Commission — AI regulatory framework</t>
        </is>
      </c>
      <c r="C10" s="6" t="inlineStr">
        <is>
          <t>High-risk requirements and application timeline</t>
        </is>
      </c>
      <c r="D10" s="16" t="inlineStr">
        <is>
          <t>Commission information</t>
        </is>
      </c>
      <c r="E10" s="6" t="inlineStr">
        <is>
          <t>Current implementation/timeline cross-check</t>
        </is>
      </c>
      <c r="F10" s="77" t="inlineStr">
        <is>
          <t>https://digital-strategy.ec.europa.eu/en/policies/regulatory-framework-ai</t>
        </is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F10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Data Governance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2026-09-06T12:57:30Z</dcterms:created>
  <dcterms:modified xmlns:dcterms="http://purl.org/dc/terms/" xmlns:xsi="http://www.w3.org/2001/XMLSchema-instance" xsi:type="dcterms:W3CDTF">2026-09-06T12:57:30Z</dcterms:modified>
  <cp:lastModifiedBy>AZComply</cp:lastModifiedBy>
</cp:coreProperties>
</file>