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REGISTRATION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ANNEX_VIII_PROVIDER" sheetId="4" state="visible" r:id="rId4"/>
    <sheet xmlns:r="http://schemas.openxmlformats.org/officeDocument/2006/relationships" name="04_ANNEX_VIII_DEPLOYER" sheetId="5" state="visible" r:id="rId5"/>
    <sheet xmlns:r="http://schemas.openxmlformats.org/officeDocument/2006/relationships" name="05_SUBMISSION_UPDATE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'00_README'!$A$1:$C$47</definedName>
    <definedName name="_xlnm.Print_Area" localSheetId="1">'01_REGISTRATION_PROFILE'!$A$1:$D$46</definedName>
    <definedName name="_xlnm._FilterDatabase" localSheetId="2" hidden="1">'02_CONTROL_MATRIX'!$A$4:$M$17</definedName>
    <definedName name="_xlnm.Print_Titles" localSheetId="2">'02_CONTROL_MATRIX'!$4:$4</definedName>
    <definedName name="_xlnm.Print_Area" localSheetId="2">'02_CONTROL_MATRIX'!$A$1:$M$17</definedName>
    <definedName name="_xlnm._FilterDatabase" localSheetId="3" hidden="1">'03_ANNEX_VIII_PROVIDER'!$A$4:$K$36</definedName>
    <definedName name="_xlnm.Print_Titles" localSheetId="3">'03_ANNEX_VIII_PROVIDER'!$4:$4</definedName>
    <definedName name="_xlnm.Print_Area" localSheetId="3">'03_ANNEX_VIII_PROVIDER'!$A$1:$K$36</definedName>
    <definedName name="_xlnm._FilterDatabase" localSheetId="4" hidden="1">'04_ANNEX_VIII_DEPLOYER'!$A$4:$K$23</definedName>
    <definedName name="_xlnm.Print_Titles" localSheetId="4">'04_ANNEX_VIII_DEPLOYER'!$4:$4</definedName>
    <definedName name="_xlnm.Print_Area" localSheetId="4">'04_ANNEX_VIII_DEPLOYER'!$A$1:$K$23</definedName>
    <definedName name="_xlnm._FilterDatabase" localSheetId="5" hidden="1">'05_SUBMISSION_UPDATE_LOG'!$A$4:$L$81</definedName>
    <definedName name="_xlnm.Print_Titles" localSheetId="5">'05_SUBMISSION_UPDATE_LOG'!$4:$4</definedName>
    <definedName name="_xlnm.Print_Area" localSheetId="5">'05_SUBMISSION_UPDATE_LOG'!$A$1:$L$81</definedName>
    <definedName name="_xlnm._FilterDatabase" localSheetId="6" hidden="1">'06_EVIDENCE_REGISTER'!$A$4:$N$204</definedName>
    <definedName name="_xlnm.Print_Titles" localSheetId="6">'06_EVIDENCE_REGISTER'!$4:$4</definedName>
    <definedName name="_xlnm.Print_Area" localSheetId="6">'06_EVIDENCE_REGISTER'!$A$1:$N$204</definedName>
    <definedName name="_xlnm.Print_Area" localSheetId="7">'07_DASHBOARD_SIGNOFF'!$A$1:$C$47</definedName>
    <definedName name="_xlnm._FilterDatabase" localSheetId="8" hidden="1">'08_SOURCE_REGISTER'!$A$4:$F$11</definedName>
    <definedName name="_xlnm.Print_Titles" localSheetId="8">'08_SOURCE_REGISTER'!$4:$4</definedName>
    <definedName name="_xlnm.Print_Area" localSheetId="8">'08_SOURCE_REGISTER'!$A$1:$F$11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1F5EFF"/>
      </patternFill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3F4F6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82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165" fontId="1" fillId="7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10" borderId="0" applyAlignment="1" pivotButton="0" quotePrefix="0" xfId="0">
      <alignment vertical="top" wrapText="1"/>
    </xf>
    <xf numFmtId="0" fontId="5" fillId="10" borderId="0" applyAlignment="1" pivotButton="0" quotePrefix="0" xfId="0">
      <alignment vertical="top" wrapText="1"/>
    </xf>
    <xf numFmtId="0" fontId="5" fillId="10" borderId="0" applyAlignment="1" pivotButton="0" quotePrefix="0" xfId="0">
      <alignment vertical="center" wrapText="1"/>
    </xf>
    <xf numFmtId="0" fontId="7" fillId="11" borderId="0" applyAlignment="1" pivotButton="0" quotePrefix="0" xfId="0">
      <alignment horizontal="center" vertical="center" wrapText="1"/>
    </xf>
    <xf numFmtId="0" fontId="1" fillId="12" borderId="0" applyAlignment="1" pivotButton="0" quotePrefix="0" xfId="0">
      <alignment vertical="top" wrapText="1"/>
    </xf>
    <xf numFmtId="0" fontId="1" fillId="13" borderId="0" applyAlignment="1" pivotButton="0" quotePrefix="0" xfId="0">
      <alignment vertical="top" wrapText="1"/>
    </xf>
    <xf numFmtId="0" fontId="6" fillId="13" borderId="0" applyAlignment="1" pivotButton="0" quotePrefix="0" xfId="0">
      <alignment vertical="top" wrapText="1"/>
    </xf>
    <xf numFmtId="0" fontId="5" fillId="10" borderId="1" applyAlignment="1" pivotButton="0" quotePrefix="0" xfId="0">
      <alignment vertical="center" wrapText="1"/>
    </xf>
    <xf numFmtId="164" fontId="1" fillId="7" borderId="0" applyAlignment="1" pivotButton="0" quotePrefix="0" xfId="0">
      <alignment vertical="top" wrapText="1"/>
    </xf>
    <xf numFmtId="165" fontId="1" fillId="7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7"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ai-act-service-desk.ec.europa.eu/en/ai-act/article-49" TargetMode="External" Id="rId3"/><Relationship Type="http://schemas.openxmlformats.org/officeDocument/2006/relationships/hyperlink" Target="https://ai-act-service-desk.ec.europa.eu/en/ai-act/article-71" TargetMode="External" Id="rId4"/><Relationship Type="http://schemas.openxmlformats.org/officeDocument/2006/relationships/hyperlink" Target="https://digital-strategy.ec.europa.eu/en/news/ai-omnibus-enters-force" TargetMode="External" Id="rId5"/><Relationship Type="http://schemas.openxmlformats.org/officeDocument/2006/relationships/hyperlink" Target="https://eur-lex.europa.eu/eli/reg/2016/679/oj/eng" TargetMode="External" Id="rId6"/><Relationship Type="http://schemas.openxmlformats.org/officeDocument/2006/relationships/hyperlink" Target="https://eur-lex.europa.eu/eli/dir/2016/680/oj/eng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EU AI Database Registration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49 • Article 71 • Annex VIII Sections A/B/C • Article 26(8) • Article 5(2) RBI • national registration for Annex III point 2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registration facts into a controlled dossier: legal route → provider/deployer registration dataset → secure/public/national destination → pre-market/pre-use timing → submission → registration reference → update/change control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/ authorised representatives of Annex III systems, providers relying on Article 6(3), public-authority deployers, and Article 5(2) real-time-RBI use cases.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Apply Article 49 route logic, map the exact current Annex VIII A/B/C fields, distinguish public vs secure non-public EU database entries and Annex III point 2 national registration, and evidence submission/update status.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Register Annex I product high-risk systems in the Article 49 EU database by default, invent Annex VIII fields, treat CE marking as an Annex VIII field, or automatically certify that a registration is legally sufficient.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Article 49 central EU registration is centred on Annex III systems and Article 6(3) non-high-risk claims. Annex III point 2 critical-infrastructure systems are registered nationally. Public-authority deployers have their own Section C route.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2026 REGISTRATION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Route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49(1) provider</t>
        </is>
      </c>
      <c r="B15" s="44" t="inlineStr">
        <is>
          <t>Before market placement / putting into service of an Annex III high-risk system, except Annex III point 2, provider/AR registers itself and system in EU database</t>
        </is>
      </c>
      <c r="C15" s="6" t="inlineStr">
        <is>
          <t>Annex VIII Section A.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49(2) provider — Article 6(3)</t>
        </is>
      </c>
      <c r="B16" s="44" t="inlineStr">
        <is>
          <t>Before market placement / putting into service, provider/AR registers system claimed not high-risk under Article 6(3)</t>
        </is>
      </c>
      <c r="C16" s="6" t="inlineStr">
        <is>
          <t>Current streamlined Annex VIII Section B; 2026 Omnibus deleted B.7 and B.9.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49(3) public-authority deployer</t>
        </is>
      </c>
      <c r="B17" s="44" t="inlineStr">
        <is>
          <t>Before putting into service or use of Annex III high-risk system, except point 2, public authority/Union body/person acting for it registers itself, selects system and registers use</t>
        </is>
      </c>
      <c r="C17" s="6" t="inlineStr">
        <is>
          <t>Annex VIII Section C.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49(4) sensitive secure route</t>
        </is>
      </c>
      <c r="B18" s="44" t="inlineStr">
        <is>
          <t>Relevant Annex III points 1, 6 and 7 in law-enforcement / migration / asylum / border-control contexts use secure non-public database section with reduced fields</t>
        </is>
      </c>
      <c r="C18" s="6" t="inlineStr">
        <is>
          <t>Route-specific subset calculated.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49(5) Annex III point 2</t>
        </is>
      </c>
      <c r="B19" s="44" t="inlineStr">
        <is>
          <t>Critical-infrastructure systems under Annex III point 2 are registered at national level</t>
        </is>
      </c>
      <c r="C19" s="6" t="inlineStr">
        <is>
          <t>No false EU-central registration.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Article 5(2) real-time RBI</t>
        </is>
      </c>
      <c r="B20" s="44" t="inlineStr">
        <is>
          <t>Qualifying law-enforcement real-time RBI must complete FRIA and register system in EU database before use; urgency permits registration without undue delay after commencement</t>
        </is>
      </c>
      <c r="C20" s="6" t="inlineStr">
        <is>
          <t>Dedicated pre-use gate.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 s="70">
      <c r="A22" s="33" t="inlineStr">
        <is>
          <t>ANNEX VIII — CURRENT STRUCTURE</t>
        </is>
      </c>
      <c r="B22" s="1" t="n"/>
      <c r="C22" s="1" t="n"/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 s="70">
      <c r="A23" s="40" t="inlineStr">
        <is>
          <t>Section</t>
        </is>
      </c>
      <c r="B23" s="40" t="inlineStr">
        <is>
          <t>Current content</t>
        </is>
      </c>
      <c r="C23" s="40" t="inlineStr">
        <is>
          <t>Important 2026 correction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</t>
        </is>
      </c>
      <c r="B24" s="16" t="inlineStr">
        <is>
          <t>13 provider fields for Article 49(1) high-risk Annex III systems</t>
        </is>
      </c>
      <c r="C24" s="16" t="inlineStr">
        <is>
          <t>Includes provider/submitter/AR, trade name, intended purpose, data/logic, status, NB certificate fields, Member States, EU declaration, e-instructions, optional URL.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B</t>
        </is>
      </c>
      <c r="B25" s="16" t="inlineStr">
        <is>
          <t>Active points 1–6 and 8 for Article 49(2) Article 6(3) claims</t>
        </is>
      </c>
      <c r="C25" s="16" t="inlineStr">
        <is>
          <t>Digital Omnibus deleted points 7 and 9. This is not a profiling/FRIA/DPIA/accessibility self-assessment.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C</t>
        </is>
      </c>
      <c r="B26" s="16" t="inlineStr">
        <is>
          <t>5 public-authority deployer fields</t>
        </is>
      </c>
      <c r="C26" s="16" t="inlineStr">
        <is>
          <t>Deployer, submitter, provider database URL, FRIA summary, DPIA summary where applicable.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8-STEP OPERATING PLAN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1</t>
        </is>
      </c>
      <c r="B29" s="44" t="inlineStr">
        <is>
          <t>Profile</t>
        </is>
      </c>
      <c r="C29" s="7" t="inlineStr">
        <is>
          <t>Enter operator role, Annex III / Article 6(3), public-authority, point-2, secure-route and RBI facts in 01_REGISTRATION_PROFILE.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2</t>
        </is>
      </c>
      <c r="B30" s="44" t="inlineStr">
        <is>
          <t>Resolve route</t>
        </is>
      </c>
      <c r="C30" s="7" t="inlineStr">
        <is>
          <t>Review central EU, secure non-public, national, Article 6(3), public-deployer and Article 5(2) outputs.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3</t>
        </is>
      </c>
      <c r="B31" s="44" t="inlineStr">
        <is>
          <t>Assign controls</t>
        </is>
      </c>
      <c r="C31" s="7" t="inlineStr">
        <is>
          <t>Complete 02_CONTROL_MATRIX with owner, status, evidence and remediation.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4</t>
        </is>
      </c>
      <c r="B32" s="44" t="inlineStr">
        <is>
          <t>Prepare provider data</t>
        </is>
      </c>
      <c r="C32" s="7" t="inlineStr">
        <is>
          <t>Complete applicable Section A or B rows in 03_ANNEX_VIII_PROVIDER.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5</t>
        </is>
      </c>
      <c r="B33" s="44" t="inlineStr">
        <is>
          <t>Prepare deployer data</t>
        </is>
      </c>
      <c r="C33" s="7" t="inlineStr">
        <is>
          <t>Complete Section C / public-authority data and FRIA/DPIA summaries in 04_ANNEX_VIII_DEPLOYER.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6</t>
        </is>
      </c>
      <c r="B34" s="44" t="inlineStr">
        <is>
          <t>Submit/update</t>
        </is>
      </c>
      <c r="C34" s="7" t="inlineStr">
        <is>
          <t>Use 05_SUBMISSION_UPDATE_LOG for submissions, references, secure/national route, updates, withdrawal/recall and Article 5(2) urgency follow-up.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7</t>
        </is>
      </c>
      <c r="B35" s="44" t="inlineStr">
        <is>
          <t>Evidence</t>
        </is>
      </c>
      <c r="C35" s="7" t="inlineStr">
        <is>
          <t>Register exact linked evidence IDs in 06_EVIDENCE_REGISTER; current correctly-linked evidence drives readiness.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8</t>
        </is>
      </c>
      <c r="B36" s="44" t="inlineStr">
        <is>
          <t>Independent review</t>
        </is>
      </c>
      <c r="C36" s="7" t="inlineStr">
        <is>
          <t>Use 07_DASHBOARD_SIGNOFF. Maximum state is READY FOR INDEPENDENT REGISTRATION REVIEW.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INPUT / OUTPUT CONVENTION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7" t="inlineStr">
        <is>
          <t>Yellow</t>
        </is>
      </c>
      <c r="B39" s="7" t="inlineStr">
        <is>
          <t>User fact, registration value, owner, submission detail, evidence pointer or reviewer input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4" t="inlineStr">
        <is>
          <t>Blue</t>
        </is>
      </c>
      <c r="B40" s="7" t="inlineStr">
        <is>
          <t>Calculated / legal-reference result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1" t="inlineStr">
        <is>
          <t>Red</t>
        </is>
      </c>
      <c r="B41" s="7" t="inlineStr">
        <is>
          <t>Unresolved route, missing mandatory registration field, pre-use gate or missing/stale evidence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5" t="inlineStr">
        <is>
          <t>Green</t>
        </is>
      </c>
      <c r="B42" s="7" t="inlineStr">
        <is>
          <t>Current evidence / submitted and review-ready state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 ht="23" customHeight="1" s="70">
      <c r="A44" s="78" t="inlineStr">
        <is>
          <t>TIMING NOTE — CURRENT 2026 POSITION</t>
        </is>
      </c>
      <c r="B44" s="1" t="n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77" t="inlineStr">
        <is>
          <t>Article 49 / Article 71</t>
        </is>
      </c>
      <c r="B45" s="75" t="inlineStr">
        <is>
          <t>General AI Act application from 2 August 2026</t>
        </is>
      </c>
      <c r="C45" s="6" t="inlineStr">
        <is>
          <t>Registration provisions are now in application.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77" t="inlineStr">
        <is>
          <t>Ordinary Annex III high-risk trigger</t>
        </is>
      </c>
      <c r="B46" s="75" t="inlineStr">
        <is>
          <t>Article 6(2) / Chapter III Sections 1–3 apply from 2 December 2027</t>
        </is>
      </c>
      <c r="C46" s="6" t="inlineStr">
        <is>
          <t>Prepare now; ordinary mandatory high-risk registration becomes operational with the Annex III route.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77" t="inlineStr">
        <is>
          <t>Article 5(2) real-time RBI</t>
        </is>
      </c>
      <c r="B47" s="75" t="inlineStr">
        <is>
          <t>Current special Chapter II safeguard</t>
        </is>
      </c>
      <c r="C47" s="6" t="inlineStr">
        <is>
          <t>FRIA + Article 49 registration before use, subject to the urgency exception.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25">
    <mergeCell ref="B40:H40"/>
    <mergeCell ref="B9:H9"/>
    <mergeCell ref="C31:H31"/>
    <mergeCell ref="A1:H1"/>
    <mergeCell ref="C36:H36"/>
    <mergeCell ref="A7:H7"/>
    <mergeCell ref="B41:H41"/>
    <mergeCell ref="C32:H32"/>
    <mergeCell ref="A3:H5"/>
    <mergeCell ref="A2:H2"/>
    <mergeCell ref="B39:H39"/>
    <mergeCell ref="B42:H42"/>
    <mergeCell ref="B11:H11"/>
    <mergeCell ref="C34:H34"/>
    <mergeCell ref="C30:H30"/>
    <mergeCell ref="A22:H22"/>
    <mergeCell ref="C33:H33"/>
    <mergeCell ref="B8:H8"/>
    <mergeCell ref="A38:H38"/>
    <mergeCell ref="A28:H28"/>
    <mergeCell ref="A13:H13"/>
    <mergeCell ref="C35:H35"/>
    <mergeCell ref="A44:H44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50" customWidth="1" style="70" min="2" max="2"/>
    <col width="24" customWidth="1" style="70" min="3" max="3"/>
    <col width="45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Registration Route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operator, classification, Annex III and deployment facts. Blue outputs determine central EU, secure, national and special-registration routes.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SYSTEM / REGISTRATION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Registration package ID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Primary registration owner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Assessment date</t>
        </is>
      </c>
      <c r="B12" s="79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23" customHeight="1" s="70">
      <c r="A14" s="33" t="inlineStr">
        <is>
          <t>ARTICLE 49 / ARTICLE 5 REGISTRATION FACTS</t>
        </is>
      </c>
      <c r="B14" s="1" t="n"/>
      <c r="C14" s="1" t="n"/>
      <c r="D14" s="1" t="n"/>
      <c r="E14" s="1" t="n"/>
      <c r="F14" s="1" t="n"/>
      <c r="G14" s="1" t="n"/>
      <c r="H14" s="1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31" customHeight="1" s="70">
      <c r="A15" s="40" t="inlineStr">
        <is>
          <t>ID</t>
        </is>
      </c>
      <c r="B15" s="40" t="inlineStr">
        <is>
          <t>Question</t>
        </is>
      </c>
      <c r="C15" s="40" t="inlineStr">
        <is>
          <t>Answer</t>
        </is>
      </c>
      <c r="D15" s="40" t="inlineStr">
        <is>
          <t>Why it matters</t>
        </is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S-01</t>
        </is>
      </c>
      <c r="B16" s="6" t="inlineStr">
        <is>
          <t>Are you acting as provider of the AI system?</t>
        </is>
      </c>
      <c r="C16" s="46" t="str"/>
      <c r="D16" s="6" t="inlineStr">
        <is>
          <t>Provider Article 49(1)/(2) route.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S-02</t>
        </is>
      </c>
      <c r="B17" s="6" t="inlineStr">
        <is>
          <t>Are you the provider's authorised representative submitting on its behalf?</t>
        </is>
      </c>
      <c r="C17" s="46" t="str"/>
      <c r="D17" s="6" t="inlineStr">
        <is>
          <t>Provider/AR submission route.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S-03</t>
        </is>
      </c>
      <c r="B18" s="6" t="inlineStr">
        <is>
          <t>Are you acting as deployer of the AI system?</t>
        </is>
      </c>
      <c r="C18" s="46" t="str"/>
      <c r="D18" s="6" t="inlineStr">
        <is>
          <t>Deployer Article 49(3) route.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S-04</t>
        </is>
      </c>
      <c r="B19" s="6" t="inlineStr">
        <is>
          <t>Is the AI system within an Annex III use case under Article 6(2)?</t>
        </is>
      </c>
      <c r="C19" s="46" t="str"/>
      <c r="D19" s="6" t="inlineStr">
        <is>
          <t>Article 49 central registration is Annex III-centred.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S-05</t>
        </is>
      </c>
      <c r="B20" s="6" t="inlineStr">
        <is>
          <t>Is the Annex III use case point 2 critical infrastructure?</t>
        </is>
      </c>
      <c r="C20" s="46" t="str"/>
      <c r="D20" s="6" t="inlineStr">
        <is>
          <t>Article 49(5): national registration, not central EU database.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S-06</t>
        </is>
      </c>
      <c r="B21" s="6" t="inlineStr">
        <is>
          <t>Has the provider concluded the Annex III system is not high-risk under Article 6(3)?</t>
        </is>
      </c>
      <c r="C21" s="46" t="str"/>
      <c r="D21" s="6" t="inlineStr">
        <is>
          <t>Article 49(2) / Annex VIII Section B route.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S-07</t>
        </is>
      </c>
      <c r="B22" s="6" t="inlineStr">
        <is>
          <t>If S-06 is Yes, has the Article 6(3) assessment been documented before market placement / putting into service?</t>
        </is>
      </c>
      <c r="C22" s="46" t="str"/>
      <c r="D22" s="6" t="inlineStr">
        <is>
          <t>Article 6(4) prerequisite.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S-08</t>
        </is>
      </c>
      <c r="B23" s="6" t="inlineStr">
        <is>
          <t>Is the deployer a public authority, Union institution/body/office/agency, or a person acting on its behalf?</t>
        </is>
      </c>
      <c r="C23" s="46" t="str"/>
      <c r="D23" s="6" t="inlineStr">
        <is>
          <t>Mandatory Article 49(3) deployer registration.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S-09</t>
        </is>
      </c>
      <c r="B24" s="6" t="inlineStr">
        <is>
          <t>Is the system in Annex III point 1, 6 or 7 and used in law enforcement, migration, asylum or border-control management?</t>
        </is>
      </c>
      <c r="C24" s="46" t="str"/>
      <c r="D24" s="6" t="inlineStr">
        <is>
          <t>Article 49(4) secure non-public route.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S-10</t>
        </is>
      </c>
      <c r="B25" s="6" t="inlineStr">
        <is>
          <t>Is this Article 5(2) real-time remote biometric identification for law enforcement under an Article 5(1)(h) exception?</t>
        </is>
      </c>
      <c r="C25" s="46" t="str"/>
      <c r="D25" s="6" t="inlineStr">
        <is>
          <t>Special pre-use registration gate.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S-11</t>
        </is>
      </c>
      <c r="B26" s="6" t="inlineStr">
        <is>
          <t>If S-10 is Yes, is the case urgent such that registration will occur after use commences without undue delay?</t>
        </is>
      </c>
      <c r="C26" s="46" t="str"/>
      <c r="D26" s="6" t="inlineStr">
        <is>
          <t>Article 5(2) urgency route.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S-12</t>
        </is>
      </c>
      <c r="B27" s="6" t="inlineStr">
        <is>
          <t>Has the provider's Article 49(1)/(2) database entry been located / linked?</t>
        </is>
      </c>
      <c r="C27" s="46" t="str"/>
      <c r="D27" s="6" t="inlineStr">
        <is>
          <t>Needed by public deployer Section C point 3 and Article 26(8) operational check.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S-13</t>
        </is>
      </c>
      <c r="B28" s="6" t="inlineStr">
        <is>
          <t>If public-authority deployer, is the provider system registration missing from the EU database?</t>
        </is>
      </c>
      <c r="C28" s="46" t="str"/>
      <c r="D28" s="6" t="inlineStr">
        <is>
          <t>Article 26(8): do not use; inform provider/distributor.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S-14</t>
        </is>
      </c>
      <c r="B29" s="6" t="inlineStr">
        <is>
          <t>Is an Article 27 FRIA applicable/completed for the deployment?</t>
        </is>
      </c>
      <c r="C29" s="46" t="str"/>
      <c r="D29" s="6" t="inlineStr">
        <is>
          <t>Annex VIII Section C point 4.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S-15</t>
        </is>
      </c>
      <c r="B30" s="6" t="inlineStr">
        <is>
          <t>Is a GDPR Art. 35 / LED Art. 27 DPIA applicable/completed?</t>
        </is>
      </c>
      <c r="C30" s="46" t="str"/>
      <c r="D30" s="6" t="inlineStr">
        <is>
          <t>Annex VIII Section C point 5 where applicable.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S-16</t>
        </is>
      </c>
      <c r="B31" s="6" t="inlineStr">
        <is>
          <t>Is the system's status on market/in service/withdrawn/recalled known and current?</t>
        </is>
      </c>
      <c r="C31" s="46" t="str"/>
      <c r="D31" s="6" t="inlineStr">
        <is>
          <t>Annex VIII A.7 / B.8 update obligation.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S-17</t>
        </is>
      </c>
      <c r="B32" s="6" t="inlineStr">
        <is>
          <t>Are Member States where the system is marketed/put into service known?</t>
        </is>
      </c>
      <c r="C32" s="46" t="str"/>
      <c r="D32" s="6" t="inlineStr">
        <is>
          <t>Annex VIII A.10.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S-18</t>
        </is>
      </c>
      <c r="B33" s="6" t="inlineStr">
        <is>
          <t>Is an EU declaration of conformity available where Section A applies?</t>
        </is>
      </c>
      <c r="C33" s="46" t="str"/>
      <c r="D33" s="6" t="inlineStr">
        <is>
          <t>Annex VIII A.11.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S-19</t>
        </is>
      </c>
      <c r="B34" s="6" t="inlineStr">
        <is>
          <t>Are electronic instructions for use available where Section A applies and not excluded by the sensitive-area rule?</t>
        </is>
      </c>
      <c r="C34" s="46" t="str"/>
      <c r="D34" s="6" t="inlineStr">
        <is>
          <t>Annex VIII A.12.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S-20</t>
        </is>
      </c>
      <c r="B35" s="6" t="inlineStr">
        <is>
          <t>Is notified-body certificate information applicable/available?</t>
        </is>
      </c>
      <c r="C35" s="46" t="str"/>
      <c r="D35" s="6" t="inlineStr">
        <is>
          <t>Annex VIII A.8–A.9 where applicable.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S-21</t>
        </is>
      </c>
      <c r="B36" s="6" t="inlineStr">
        <is>
          <t>Are registration update/change triggers defined for version, intended purpose, status, Member State, certificate and linked assessment changes?</t>
        </is>
      </c>
      <c r="C36" s="46" t="str"/>
      <c r="D36" s="6" t="inlineStr">
        <is>
          <t>Annex VIII data must be kept up to date.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CALCULATED REGISTRATION ROUTES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 ht="31" customHeight="1" s="70">
      <c r="A39" s="40" t="inlineStr">
        <is>
          <t>Route</t>
        </is>
      </c>
      <c r="B39" s="40" t="inlineStr">
        <is>
          <t>Result</t>
        </is>
      </c>
      <c r="C39" s="40" t="inlineStr">
        <is>
          <t>Legal basis / interpretation</t>
        </is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Provider Article 49(1) route</t>
        </is>
      </c>
      <c r="B40" s="44">
        <f>IF(OR(C16="",C19="",C20="",C21=""),"Needs assessment",IF(C16&lt;&gt;"Yes","Not applicable — not provider",IF(C19&lt;&gt;"Yes","Not applicable — Annex III provider route not established",IF(C20="Yes","Not applicable — Annex III point 2 uses national registration",IF(C21="Yes","Not applicable — use Article 49(2) Section B route","Applicable — Article 49(1) / Section A")))))</f>
        <v/>
      </c>
      <c r="C40" s="6" t="inlineStr">
        <is>
          <t>Annex III high-risk, except point 2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Provider Article 49(2) route</t>
        </is>
      </c>
      <c r="B41" s="44">
        <f>IF(OR(C16="",C19="",C20="",C21=""),"Needs assessment",IF(C16&lt;&gt;"Yes","Not applicable — not provider",IF(C19&lt;&gt;"Yes","Not applicable — Article 6(3) Annex III route not established",IF(C20="Yes","Not applicable — Annex III point 2 national route",IF(C21="Yes","Applicable — Article 49(2) / Section B","Not applicable")))))</f>
        <v/>
      </c>
      <c r="C41" s="6" t="inlineStr">
        <is>
          <t>Article 6(3) claim / Annex VIII B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Public-authority deployer route</t>
        </is>
      </c>
      <c r="B42" s="44">
        <f>IF(OR(C18="",C23="",C19="",C20="",C21=""),"Needs assessment",IF(AND(C18="Yes",C23="Yes",C19="Yes",C20&lt;&gt;"Yes",C21&lt;&gt;"Yes"),"Applicable — Article 49(3) / Section C","Not applicable"))</f>
        <v/>
      </c>
      <c r="C42" s="6" t="inlineStr">
        <is>
          <t>Article 49(3) / Annex VIII C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Secure non-public route</t>
        </is>
      </c>
      <c r="B43" s="44">
        <f>IF(C24="Yes",IF(OR(LEFT(B40,10)="Applicable",LEFT(B41,10)="Applicable",LEFT(B42,10)="Applicable",LEFT(B45,7)="Pre-use",LEFT(B45,7)="Urgency "),"Secure non-public EU database section","Needs assessment — sensitive-area route but underlying registration route unresolved"),IF(C24="No","Public EU database route where Article 49 applies","Needs assessment"))</f>
        <v/>
      </c>
      <c r="C43" s="6" t="inlineStr">
        <is>
          <t>Article 49(4)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National registration route</t>
        </is>
      </c>
      <c r="B44" s="44">
        <f>IF(OR(C19="",C20=""),"Needs assessment",IF(AND(C19="Yes",C20="Yes"),"Applicable — Annex III point 2 national registration","Not applicable"))</f>
        <v/>
      </c>
      <c r="C44" s="6" t="inlineStr">
        <is>
          <t>Article 49(5) Annex III point 2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5(2) pre-use route</t>
        </is>
      </c>
      <c r="B45" s="44">
        <f>IF(C25="Yes",IF(C26="Yes","Urgency route — register without undue delay after commencement","Pre-use EU database registration required"),IF(C25="No","Not applicable","Needs assessment"))</f>
        <v/>
      </c>
      <c r="C45" s="6" t="inlineStr">
        <is>
          <t>Real-time RBI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Public-deployer use gate</t>
        </is>
      </c>
      <c r="B46" s="44">
        <f>IF(AND(C18="Yes",C23="Yes",C19="Yes",C20&lt;&gt;"Yes",C21&lt;&gt;"Yes"),IF(C28="Yes","BLOCK — do not use; provider registration missing",IF(C27="Yes","Provider entry located — deployer gate can proceed","Needs assessment")),"Not applicable")</f>
        <v/>
      </c>
      <c r="C46" s="6" t="inlineStr">
        <is>
          <t>Article 26(8)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5">
    <mergeCell ref="A3:H3"/>
    <mergeCell ref="A38:H38"/>
    <mergeCell ref="A2:H2"/>
    <mergeCell ref="A14:H14"/>
    <mergeCell ref="A1:H1"/>
  </mergeCells>
  <dataValidations count="1">
    <dataValidation sqref="C16:C36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2" customWidth="1" style="70" min="3" max="3"/>
    <col width="31" customWidth="1" style="70" min="4" max="4"/>
    <col width="51" customWidth="1" style="70" min="5" max="5"/>
    <col width="46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9" customWidth="1" style="70" min="12" max="12"/>
    <col width="18" customWidth="1" style="70" min="13" max="13"/>
  </cols>
  <sheetData>
    <row r="1" ht="35" customHeight="1" s="70">
      <c r="A1" s="15" t="inlineStr">
        <is>
          <t>EU AI Database Registration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49 / 71, Annex VIII A/B/C, Article 26(8), Article 5(2) and update/evidence controls.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REG-49-1</t>
        </is>
      </c>
      <c r="B5" s="6" t="inlineStr">
        <is>
          <t>Art. 49(1)</t>
        </is>
      </c>
      <c r="C5" s="6" t="inlineStr">
        <is>
          <t>Binding provider</t>
        </is>
      </c>
      <c r="D5" s="16">
        <f>'01_REGISTRATION_PROFILE'!B40</f>
        <v/>
      </c>
      <c r="E5" s="6" t="inlineStr">
        <is>
          <t>Register provider/AR and Annex III high-risk system in EU database before market placement / putting into service, except Annex III point 2.</t>
        </is>
      </c>
      <c r="F5" s="6" t="inlineStr">
        <is>
          <t>Annex VIII Section A package; submission reference</t>
        </is>
      </c>
      <c r="G5" s="46" t="str"/>
      <c r="H5" s="79" t="str"/>
      <c r="I5" s="46" t="inlineStr">
        <is>
          <t>Not started</t>
        </is>
      </c>
      <c r="J5" s="46" t="str"/>
      <c r="K5" s="16">
        <f>IF(LEFT(D5,14)="Not applicable","N/A",IF(D5="Needs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9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REG-49-2</t>
        </is>
      </c>
      <c r="B6" s="6" t="inlineStr">
        <is>
          <t>Art. 49(2); Art. 6(4)</t>
        </is>
      </c>
      <c r="C6" s="6" t="inlineStr">
        <is>
          <t>Binding Article 6(3) provider</t>
        </is>
      </c>
      <c r="D6" s="16">
        <f>'01_REGISTRATION_PROFILE'!B41</f>
        <v/>
      </c>
      <c r="E6" s="6" t="inlineStr">
        <is>
          <t>Register provider/AR and Article 6(3) non-high-risk claim before market placement / putting into service.</t>
        </is>
      </c>
      <c r="F6" s="6" t="inlineStr">
        <is>
          <t>Article 6(3) assessment; current Annex VIII Section B package</t>
        </is>
      </c>
      <c r="G6" s="46" t="str"/>
      <c r="H6" s="79" t="str"/>
      <c r="I6" s="46" t="inlineStr">
        <is>
          <t>Not started</t>
        </is>
      </c>
      <c r="J6" s="46" t="str"/>
      <c r="K6" s="16">
        <f>IF(LEFT(D6,14)="Not applicable","N/A",IF(D6="Needs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9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REG-49-3</t>
        </is>
      </c>
      <c r="B7" s="6" t="inlineStr">
        <is>
          <t>Art. 49(3)</t>
        </is>
      </c>
      <c r="C7" s="6" t="inlineStr">
        <is>
          <t>Binding public deployer</t>
        </is>
      </c>
      <c r="D7" s="16">
        <f>'01_REGISTRATION_PROFILE'!B42</f>
        <v/>
      </c>
      <c r="E7" s="6" t="inlineStr">
        <is>
          <t>Before use, public-authority/Union deployer registers itself, selects system and registers use.</t>
        </is>
      </c>
      <c r="F7" s="6" t="inlineStr">
        <is>
          <t>Annex VIII Section C package; provider entry URL</t>
        </is>
      </c>
      <c r="G7" s="46" t="str"/>
      <c r="H7" s="79" t="str"/>
      <c r="I7" s="46" t="inlineStr">
        <is>
          <t>Not started</t>
        </is>
      </c>
      <c r="J7" s="46" t="str"/>
      <c r="K7" s="16">
        <f>IF(LEFT(D7,14)="Not applicable","N/A",IF(D7="Needs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9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REG-49-4</t>
        </is>
      </c>
      <c r="B8" s="6" t="inlineStr">
        <is>
          <t>Art. 49(4)</t>
        </is>
      </c>
      <c r="C8" s="6" t="inlineStr">
        <is>
          <t>Conditional secure route</t>
        </is>
      </c>
      <c r="D8" s="16">
        <f>IF('01_REGISTRATION_PROFILE'!B43="Secure non-public EU database section","Applicable",IF('01_REGISTRATION_PROFILE'!B43="Needs assessment","Needs assessment","Not applicable"))</f>
        <v/>
      </c>
      <c r="E8" s="6" t="inlineStr">
        <is>
          <t>Use secure non-public EU database section and only the reduced statutory data subset for relevant Annex III 1/6/7 law-enforcement/migration contexts.</t>
        </is>
      </c>
      <c r="F8" s="6" t="inlineStr">
        <is>
          <t>Secure-route field mapping; submission evidence</t>
        </is>
      </c>
      <c r="G8" s="46" t="str"/>
      <c r="H8" s="79" t="str"/>
      <c r="I8" s="46" t="inlineStr">
        <is>
          <t>Not started</t>
        </is>
      </c>
      <c r="J8" s="46" t="str"/>
      <c r="K8" s="16">
        <f>IF(LEFT(D8,14)="Not applicable","N/A",IF(D8="Needs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9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REG-49-5</t>
        </is>
      </c>
      <c r="B9" s="6" t="inlineStr">
        <is>
          <t>Art. 49(5)</t>
        </is>
      </c>
      <c r="C9" s="6" t="inlineStr">
        <is>
          <t>Conditional national route</t>
        </is>
      </c>
      <c r="D9" s="16">
        <f>'01_REGISTRATION_PROFILE'!B44</f>
        <v/>
      </c>
      <c r="E9" s="6" t="inlineStr">
        <is>
          <t>Register Annex III point 2 critical-infrastructure system at national level rather than central EU database.</t>
        </is>
      </c>
      <c r="F9" s="6" t="inlineStr">
        <is>
          <t>National authority/mechanism; registration reference</t>
        </is>
      </c>
      <c r="G9" s="46" t="str"/>
      <c r="H9" s="79" t="str"/>
      <c r="I9" s="46" t="inlineStr">
        <is>
          <t>Not started</t>
        </is>
      </c>
      <c r="J9" s="46" t="str"/>
      <c r="K9" s="16">
        <f>IF(LEFT(D9,14)="Not applicable","N/A",IF(D9="Needs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9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REG-71-01</t>
        </is>
      </c>
      <c r="B10" s="6" t="inlineStr">
        <is>
          <t>Art. 71</t>
        </is>
      </c>
      <c r="C10" s="6" t="inlineStr">
        <is>
          <t>Database governance</t>
        </is>
      </c>
      <c r="D10" s="16">
        <f>IF(OR(LEFT('01_REGISTRATION_PROFILE'!B40,10)="Applicable",LEFT('01_REGISTRATION_PROFILE'!B41,10)="Applicable",LEFT('01_REGISTRATION_PROFILE'!B42,10)="Applicable"),"Applicable",IF(OR('01_REGISTRATION_PROFILE'!B40="Needs assessment",'01_REGISTRATION_PROFILE'!B41="Needs assessment",'01_REGISTRATION_PROFILE'!B42="Needs assessment"),"Needs assessment","Not applicable"))</f>
        <v/>
      </c>
      <c r="E10" s="6" t="inlineStr">
        <is>
          <t>Maintain required Annex VIII data in the Commission-managed EU database and keep it up to date.</t>
        </is>
      </c>
      <c r="F10" s="6" t="inlineStr">
        <is>
          <t>Database record; update history; accountable submitter</t>
        </is>
      </c>
      <c r="G10" s="46" t="str"/>
      <c r="H10" s="79" t="str"/>
      <c r="I10" s="46" t="inlineStr">
        <is>
          <t>Not started</t>
        </is>
      </c>
      <c r="J10" s="46" t="str"/>
      <c r="K10" s="16">
        <f>IF(LEFT(D10,14)="Not applicable","N/A",IF(D10="Needs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9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REG-26-8</t>
        </is>
      </c>
      <c r="B11" s="6" t="inlineStr">
        <is>
          <t>Art. 26(8)</t>
        </is>
      </c>
      <c r="C11" s="6" t="inlineStr">
        <is>
          <t>Binding public-deployer gate</t>
        </is>
      </c>
      <c r="D11" s="16">
        <f>'01_REGISTRATION_PROFILE'!B46</f>
        <v/>
      </c>
      <c r="E11" s="6" t="inlineStr">
        <is>
          <t>Public-authority deployer must not use a system missing required provider registration and must inform provider/distributor.</t>
        </is>
      </c>
      <c r="F11" s="6" t="inlineStr">
        <is>
          <t>Provider record lookup; block/escalation evidence</t>
        </is>
      </c>
      <c r="G11" s="46" t="str"/>
      <c r="H11" s="79" t="str"/>
      <c r="I11" s="46" t="inlineStr">
        <is>
          <t>Not started</t>
        </is>
      </c>
      <c r="J11" s="46" t="str"/>
      <c r="K11" s="16">
        <f>IF(LEFT(D11,14)="Not applicable","N/A",IF(D11="Needs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9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REG-A5-02</t>
        </is>
      </c>
      <c r="B12" s="6" t="inlineStr">
        <is>
          <t>Art. 5(2)</t>
        </is>
      </c>
      <c r="C12" s="6" t="inlineStr">
        <is>
          <t>Conditional real-time RBI</t>
        </is>
      </c>
      <c r="D12" s="16">
        <f>'01_REGISTRATION_PROFILE'!B45</f>
        <v/>
      </c>
      <c r="E12" s="6" t="inlineStr">
        <is>
          <t>Complete Article 27 FRIA and EU database registration before qualifying real-time RBI use; if urgent, complete registration without undue delay.</t>
        </is>
      </c>
      <c r="F12" s="6" t="inlineStr">
        <is>
          <t>FRIA ref; registration timestamp; urgency rationale</t>
        </is>
      </c>
      <c r="G12" s="46" t="str"/>
      <c r="H12" s="79" t="str"/>
      <c r="I12" s="46" t="inlineStr">
        <is>
          <t>Not started</t>
        </is>
      </c>
      <c r="J12" s="46" t="str"/>
      <c r="K12" s="16">
        <f>IF(LEFT(D12,14)="Not applicable","N/A",IF(D12="Needs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9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REG-A8-A</t>
        </is>
      </c>
      <c r="B13" s="6" t="inlineStr">
        <is>
          <t>Annex VIII Section A</t>
        </is>
      </c>
      <c r="C13" s="6" t="inlineStr">
        <is>
          <t>Provider data package</t>
        </is>
      </c>
      <c r="D13" s="16">
        <f>'01_REGISTRATION_PROFILE'!B40</f>
        <v/>
      </c>
      <c r="E13" s="6" t="inlineStr">
        <is>
          <t>Prepare exact current Section A registration dataset; do not substitute CE-marking/conformity-procedure fields for Annex VIII items.</t>
        </is>
      </c>
      <c r="F13" s="6" t="inlineStr">
        <is>
          <t>03_ANNEX_VIII_PROVIDER Section A</t>
        </is>
      </c>
      <c r="G13" s="46" t="str"/>
      <c r="H13" s="79" t="str"/>
      <c r="I13" s="46" t="inlineStr">
        <is>
          <t>Not started</t>
        </is>
      </c>
      <c r="J13" s="46" t="str"/>
      <c r="K13" s="16">
        <f>IF(LEFT(D13,14)="Not applicable","N/A",IF(D13="Needs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9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REG-A8-B</t>
        </is>
      </c>
      <c r="B14" s="6" t="inlineStr">
        <is>
          <t>Annex VIII Section B</t>
        </is>
      </c>
      <c r="C14" s="6" t="inlineStr">
        <is>
          <t>Article 6(3) data package</t>
        </is>
      </c>
      <c r="D14" s="16">
        <f>'01_REGISTRATION_PROFILE'!B41</f>
        <v/>
      </c>
      <c r="E14" s="6" t="inlineStr">
        <is>
          <t>Prepare current streamlined Section B: points 1–6 and 8; points 7 and 9 were deleted by Regulation 2026/1744.</t>
        </is>
      </c>
      <c r="F14" s="6" t="inlineStr">
        <is>
          <t>03_ANNEX_VIII_PROVIDER Section B</t>
        </is>
      </c>
      <c r="G14" s="46" t="str"/>
      <c r="H14" s="79" t="str"/>
      <c r="I14" s="46" t="inlineStr">
        <is>
          <t>Not started</t>
        </is>
      </c>
      <c r="J14" s="46" t="str"/>
      <c r="K14" s="16">
        <f>IF(LEFT(D14,14)="Not applicable","N/A",IF(D14="Needs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9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REG-A8-C</t>
        </is>
      </c>
      <c r="B15" s="6" t="inlineStr">
        <is>
          <t>Annex VIII Section C</t>
        </is>
      </c>
      <c r="C15" s="6" t="inlineStr">
        <is>
          <t>Public-deployer data package</t>
        </is>
      </c>
      <c r="D15" s="16">
        <f>'01_REGISTRATION_PROFILE'!B42</f>
        <v/>
      </c>
      <c r="E15" s="6" t="inlineStr">
        <is>
          <t>Prepare deployer, submitter, provider entry URL, FRIA summary and DPIA summary where applicable.</t>
        </is>
      </c>
      <c r="F15" s="6" t="inlineStr">
        <is>
          <t>04_ANNEX_VIII_DEPLOYER</t>
        </is>
      </c>
      <c r="G15" s="46" t="str"/>
      <c r="H15" s="79" t="str"/>
      <c r="I15" s="46" t="inlineStr">
        <is>
          <t>Not started</t>
        </is>
      </c>
      <c r="J15" s="46" t="str"/>
      <c r="K15" s="16">
        <f>IF(LEFT(D15,14)="Not applicable","N/A",IF(D15="Needs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9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REG-UPD-01</t>
        </is>
      </c>
      <c r="B16" s="6" t="inlineStr">
        <is>
          <t>Annex VIII / Art. 71</t>
        </is>
      </c>
      <c r="C16" s="6" t="inlineStr">
        <is>
          <t>Update control</t>
        </is>
      </c>
      <c r="D16" s="16">
        <f>"Applicable"</f>
        <v/>
      </c>
      <c r="E16" s="6" t="inlineStr">
        <is>
          <t>Keep registered data up to date after relevant changes, including system status, identification/version, intended purpose, certificate/member-state/contact and FRIA/DPIA summary changes.</t>
        </is>
      </c>
      <c r="F16" s="6" t="inlineStr">
        <is>
          <t>Update log; revised database record; evidence</t>
        </is>
      </c>
      <c r="G16" s="46" t="str"/>
      <c r="H16" s="79" t="str"/>
      <c r="I16" s="46" t="inlineStr">
        <is>
          <t>Not started</t>
        </is>
      </c>
      <c r="J16" s="46" t="str"/>
      <c r="K16" s="16">
        <f>IF(LEFT(D16,14)="Not applicable","N/A",IF(D16="Needs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9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REG-GOV-01</t>
        </is>
      </c>
      <c r="B17" s="6" t="inlineStr">
        <is>
          <t>Evidence / privacy assurance</t>
        </is>
      </c>
      <c r="C17" s="6" t="inlineStr">
        <is>
          <t>Assurance control</t>
        </is>
      </c>
      <c r="D17" s="16">
        <f>"Applicable"</f>
        <v/>
      </c>
      <c r="E17" s="6" t="inlineStr">
        <is>
          <t>Use exact linked evidence, minimise unnecessary personal-data duplication and protect secure/non-public registration material.</t>
        </is>
      </c>
      <c r="F17" s="6" t="inlineStr">
        <is>
          <t>Evidence register; access/confidentiality controls</t>
        </is>
      </c>
      <c r="G17" s="46" t="str"/>
      <c r="H17" s="79" t="str"/>
      <c r="I17" s="46" t="inlineStr">
        <is>
          <t>Not started</t>
        </is>
      </c>
      <c r="J17" s="46" t="str"/>
      <c r="K17" s="16">
        <f>IF(LEFT(D17,14)="Not applicable","N/A",IF(D17="Needs assessment","Needs assessment",IF(J17="","Missing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mismatched"))))</f>
        <v/>
      </c>
      <c r="L17" s="46" t="str"/>
      <c r="M17" s="79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M17"/>
  <mergeCells count="2">
    <mergeCell ref="A2:M2"/>
    <mergeCell ref="A1:M1"/>
  </mergeCells>
  <conditionalFormatting sqref="K5:K17">
    <cfRule type="expression" priority="1" dxfId="1">
      <formula>K5="Current evidence"</formula>
    </cfRule>
    <cfRule type="expression" priority="2" dxfId="0">
      <formula>AND(LEFT(D5,14)&lt;&gt;"Not applicable",K5&lt;&gt;"Current evidence")</formula>
    </cfRule>
  </conditionalFormatting>
  <dataValidations count="1">
    <dataValidation sqref="I5:I17" showDropDown="0" showInputMessage="0" showErrorMessage="0" allowBlank="0" type="list">
      <formula1>"Not started,In progress,Prepared,Verified,Submitted / completed,Blocked,N/A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9" customWidth="1" style="70" min="2" max="2"/>
    <col width="24" customWidth="1" style="70" min="3" max="3"/>
    <col width="52" customWidth="1" style="70" min="4" max="4"/>
    <col width="37" customWidth="1" style="70" min="5" max="5"/>
    <col width="19" customWidth="1" style="70" min="6" max="6"/>
    <col width="18" customWidth="1" style="70" min="7" max="7"/>
    <col width="20" customWidth="1" style="70" min="8" max="8"/>
    <col width="22" customWidth="1" style="70" min="9" max="9"/>
    <col width="28" customWidth="1" style="70" min="10" max="10"/>
    <col width="18" customWidth="1" style="70" min="11" max="11"/>
  </cols>
  <sheetData>
    <row r="1" ht="35" customHeight="1" s="70">
      <c r="A1" s="15" t="inlineStr">
        <is>
          <t>Annex VIII Provider Registration Data — Sections A &amp; B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Exact current fields. Section A = Article 49(1) Annex III high-risk registration. Section B = Article 49(2) Article 6(3) non-high-risk claim.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SECTION A: ARTICLE 49(1) PROVIDER REGISTRATION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Item ID</t>
        </is>
      </c>
      <c r="B4" s="40" t="inlineStr">
        <is>
          <t>Annex VIII ref</t>
        </is>
      </c>
      <c r="C4" s="40" t="inlineStr">
        <is>
          <t>Applicability</t>
        </is>
      </c>
      <c r="D4" s="40" t="inlineStr">
        <is>
          <t>Required data</t>
        </is>
      </c>
      <c r="E4" s="40" t="inlineStr">
        <is>
          <t>Value / controlled reference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REG-A01</t>
        </is>
      </c>
      <c r="B5" s="6" t="inlineStr">
        <is>
          <t>A.1</t>
        </is>
      </c>
      <c r="C5" s="16">
        <f>IF('01_REGISTRATION_PROFILE'!B40="Applicable — Article 49(1) / Section A","Applicable",IF(LEFT('01_REGISTRATION_PROFILE'!B40,14)="Not applicable","Not applicable","Needs assessment"))</f>
        <v/>
      </c>
      <c r="D5" s="6" t="inlineStr">
        <is>
          <t>Provider name, address and contact details.</t>
        </is>
      </c>
      <c r="E5" s="46" t="str"/>
      <c r="F5" s="46" t="str"/>
      <c r="G5" s="46" t="inlineStr">
        <is>
          <t>Not started</t>
        </is>
      </c>
      <c r="H5" s="46" t="str"/>
      <c r="I5" s="16">
        <f>IF(LEFT(C5,14)="Not applicable","N/A",IF(C5="Needs assessment","Needs assessment",IF(H5="","Missing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mismatched"))))</f>
        <v/>
      </c>
      <c r="J5" s="46" t="str"/>
      <c r="K5" s="79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REG-A02</t>
        </is>
      </c>
      <c r="B6" s="6" t="inlineStr">
        <is>
          <t>A.2</t>
        </is>
      </c>
      <c r="C6" s="16">
        <f>IF('01_REGISTRATION_PROFILE'!B40="Applicable — Article 49(1) / Section A","Applicable",IF(LEFT('01_REGISTRATION_PROFILE'!B40,14)="Not applicable","Not applicable","Needs assessment"))</f>
        <v/>
      </c>
      <c r="D6" s="6" t="inlineStr">
        <is>
          <t>Person submitting on behalf of provider — name, address and contact details, where applicable.</t>
        </is>
      </c>
      <c r="E6" s="46" t="str"/>
      <c r="F6" s="46" t="str"/>
      <c r="G6" s="46" t="inlineStr">
        <is>
          <t>Not started</t>
        </is>
      </c>
      <c r="H6" s="46" t="str"/>
      <c r="I6" s="16">
        <f>IF(LEFT(C6,14)="Not applicable","N/A",IF(C6="Needs assessment","Needs assessment",IF(H6="","Missing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mismatched"))))</f>
        <v/>
      </c>
      <c r="J6" s="46" t="str"/>
      <c r="K6" s="79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REG-A03</t>
        </is>
      </c>
      <c r="B7" s="6" t="inlineStr">
        <is>
          <t>A.3</t>
        </is>
      </c>
      <c r="C7" s="16">
        <f>IF('01_REGISTRATION_PROFILE'!B40="Applicable — Article 49(1) / Section A","Applicable",IF(LEFT('01_REGISTRATION_PROFILE'!B40,14)="Not applicable","Not applicable","Needs assessment"))</f>
        <v/>
      </c>
      <c r="D7" s="6" t="inlineStr">
        <is>
          <t>Authorised representative name, address and contact details, where applicable.</t>
        </is>
      </c>
      <c r="E7" s="46" t="str"/>
      <c r="F7" s="46" t="str"/>
      <c r="G7" s="46" t="inlineStr">
        <is>
          <t>Not started</t>
        </is>
      </c>
      <c r="H7" s="46" t="str"/>
      <c r="I7" s="16">
        <f>IF(LEFT(C7,14)="Not applicable","N/A",IF(C7="Needs assessment","Needs assessment",IF(H7="","Missing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mismatched"))))</f>
        <v/>
      </c>
      <c r="J7" s="46" t="str"/>
      <c r="K7" s="79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REG-A04</t>
        </is>
      </c>
      <c r="B8" s="6" t="inlineStr">
        <is>
          <t>A.4</t>
        </is>
      </c>
      <c r="C8" s="16">
        <f>IF('01_REGISTRATION_PROFILE'!B40="Applicable — Article 49(1) / Section A","Applicable",IF(LEFT('01_REGISTRATION_PROFILE'!B40,14)="Not applicable","Not applicable","Needs assessment"))</f>
        <v/>
      </c>
      <c r="D8" s="6" t="inlineStr">
        <is>
          <t>AI system trade name and additional unambiguous reference for identification/traceability.</t>
        </is>
      </c>
      <c r="E8" s="46" t="str"/>
      <c r="F8" s="46" t="str"/>
      <c r="G8" s="46" t="inlineStr">
        <is>
          <t>Not started</t>
        </is>
      </c>
      <c r="H8" s="46" t="str"/>
      <c r="I8" s="16">
        <f>IF(LEFT(C8,14)="Not applicable","N/A",IF(C8="Needs assessment","Needs assessment",IF(H8="","Missing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mismatched"))))</f>
        <v/>
      </c>
      <c r="J8" s="46" t="str"/>
      <c r="K8" s="79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REG-A05</t>
        </is>
      </c>
      <c r="B9" s="6" t="inlineStr">
        <is>
          <t>A.5</t>
        </is>
      </c>
      <c r="C9" s="16">
        <f>IF('01_REGISTRATION_PROFILE'!B40="Applicable — Article 49(1) / Section A","Applicable",IF(LEFT('01_REGISTRATION_PROFILE'!B40,14)="Not applicable","Not applicable","Needs assessment"))</f>
        <v/>
      </c>
      <c r="D9" s="6" t="inlineStr">
        <is>
          <t>Intended purpose plus components/functions supported through the AI system.</t>
        </is>
      </c>
      <c r="E9" s="46" t="str"/>
      <c r="F9" s="46" t="str"/>
      <c r="G9" s="46" t="inlineStr">
        <is>
          <t>Not started</t>
        </is>
      </c>
      <c r="H9" s="46" t="str"/>
      <c r="I9" s="16">
        <f>IF(LEFT(C9,14)="Not applicable","N/A",IF(C9="Needs assessment","Needs assessment",IF(H9="","Missing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mismatched"))))</f>
        <v/>
      </c>
      <c r="J9" s="46" t="str"/>
      <c r="K9" s="79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REG-A06</t>
        </is>
      </c>
      <c r="B10" s="6" t="inlineStr">
        <is>
          <t>A.6</t>
        </is>
      </c>
      <c r="C10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subset","Applicable"))</f>
        <v/>
      </c>
      <c r="D10" s="6" t="inlineStr">
        <is>
          <t>Basic concise description of information used by system (data/inputs) and operating logic.</t>
        </is>
      </c>
      <c r="E10" s="46" t="str"/>
      <c r="F10" s="46" t="str"/>
      <c r="G10" s="46" t="inlineStr">
        <is>
          <t>Not started</t>
        </is>
      </c>
      <c r="H10" s="46" t="str"/>
      <c r="I10" s="16">
        <f>IF(LEFT(C10,14)="Not applicable","N/A",IF(C10="Needs assessment","Needs assessment",IF(H10="","Missing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mismatched"))))</f>
        <v/>
      </c>
      <c r="J10" s="46" t="str"/>
      <c r="K10" s="79" t="str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REG-A07</t>
        </is>
      </c>
      <c r="B11" s="6" t="inlineStr">
        <is>
          <t>A.7</t>
        </is>
      </c>
      <c r="C11" s="16">
        <f>IF('01_REGISTRATION_PROFILE'!B40="Applicable — Article 49(1) / Section A","Applicable",IF(LEFT('01_REGISTRATION_PROFILE'!B40,14)="Not applicable","Not applicable","Needs assessment"))</f>
        <v/>
      </c>
      <c r="D11" s="6" t="inlineStr">
        <is>
          <t>System status: on market / in service / no longer placed on market/in service / recalled.</t>
        </is>
      </c>
      <c r="E11" s="46" t="str"/>
      <c r="F11" s="46" t="str"/>
      <c r="G11" s="46" t="inlineStr">
        <is>
          <t>Not started</t>
        </is>
      </c>
      <c r="H11" s="46" t="str"/>
      <c r="I11" s="16">
        <f>IF(LEFT(C11,14)="Not applicable","N/A",IF(C11="Needs assessment","Needs assessment",IF(H11="","Missing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mismatched"))))</f>
        <v/>
      </c>
      <c r="J11" s="46" t="str"/>
      <c r="K11" s="79" t="str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REG-A08</t>
        </is>
      </c>
      <c r="B12" s="6" t="inlineStr">
        <is>
          <t>A.8</t>
        </is>
      </c>
      <c r="C12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subset",IF('01_REGISTRATION_PROFILE'!C35="Yes","Applicable",IF('01_REGISTRATION_PROFILE'!C35="No","Not applicable — no notified-body certificate","Needs assessment"))))</f>
        <v/>
      </c>
      <c r="D12" s="6" t="inlineStr">
        <is>
          <t>Type, number and expiry date of notified-body certificate and body name/ID, where applicable.</t>
        </is>
      </c>
      <c r="E12" s="46" t="str"/>
      <c r="F12" s="46" t="str"/>
      <c r="G12" s="46" t="inlineStr">
        <is>
          <t>Not started</t>
        </is>
      </c>
      <c r="H12" s="46" t="str"/>
      <c r="I12" s="16">
        <f>IF(LEFT(C12,14)="Not applicable","N/A",IF(C12="Needs assessment","Needs assessment",IF(H12="","Missing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mismatched"))))</f>
        <v/>
      </c>
      <c r="J12" s="46" t="str"/>
      <c r="K12" s="79" t="str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REG-A09</t>
        </is>
      </c>
      <c r="B13" s="6" t="inlineStr">
        <is>
          <t>A.9</t>
        </is>
      </c>
      <c r="C13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subset",IF('01_REGISTRATION_PROFILE'!C35="Yes","Applicable",IF('01_REGISTRATION_PROFILE'!C35="No","Not applicable — no notified-body certificate","Needs assessment"))))</f>
        <v/>
      </c>
      <c r="D13" s="6" t="inlineStr">
        <is>
          <t>Scanned copy of certificate in A.8, where applicable.</t>
        </is>
      </c>
      <c r="E13" s="46" t="str"/>
      <c r="F13" s="46" t="str"/>
      <c r="G13" s="46" t="inlineStr">
        <is>
          <t>Not started</t>
        </is>
      </c>
      <c r="H13" s="46" t="str"/>
      <c r="I13" s="16">
        <f>IF(LEFT(C13,14)="Not applicable","N/A",IF(C13="Needs assessment","Needs assessment",IF(H13="","Missing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mismatched"))))</f>
        <v/>
      </c>
      <c r="J13" s="46" t="str"/>
      <c r="K13" s="79" t="str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REG-A10</t>
        </is>
      </c>
      <c r="B14" s="6" t="inlineStr">
        <is>
          <t>A.10</t>
        </is>
      </c>
      <c r="C14" s="16">
        <f>IF('01_REGISTRATION_PROFILE'!B40="Applicable — Article 49(1) / Section A","Applicable",IF(LEFT('01_REGISTRATION_PROFILE'!B40,14)="Not applicable","Not applicable","Needs assessment"))</f>
        <v/>
      </c>
      <c r="D14" s="6" t="inlineStr">
        <is>
          <t>Member States where system has been placed on market, put into service or made available in Union.</t>
        </is>
      </c>
      <c r="E14" s="46" t="str"/>
      <c r="F14" s="46" t="str"/>
      <c r="G14" s="46" t="inlineStr">
        <is>
          <t>Not started</t>
        </is>
      </c>
      <c r="H14" s="46" t="str"/>
      <c r="I14" s="16">
        <f>IF(LEFT(C14,14)="Not applicable","N/A",IF(C14="Needs assessment","Needs assessment",IF(H14="","Missing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mismatched"))))</f>
        <v/>
      </c>
      <c r="J14" s="46" t="str"/>
      <c r="K14" s="79" t="str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REG-A11</t>
        </is>
      </c>
      <c r="B15" s="6" t="inlineStr">
        <is>
          <t>A.11</t>
        </is>
      </c>
      <c r="C15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subset","Applicable"))</f>
        <v/>
      </c>
      <c r="D15" s="6" t="inlineStr">
        <is>
          <t>Copy of EU declaration of conformity under Article 47.</t>
        </is>
      </c>
      <c r="E15" s="46" t="str"/>
      <c r="F15" s="46" t="str"/>
      <c r="G15" s="46" t="inlineStr">
        <is>
          <t>Not started</t>
        </is>
      </c>
      <c r="H15" s="46" t="str"/>
      <c r="I15" s="16">
        <f>IF(LEFT(C15,14)="Not applicable","N/A",IF(C15="Needs assessment","Needs assessment",IF(H15="","Missing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mismatched"))))</f>
        <v/>
      </c>
      <c r="J15" s="46" t="str"/>
      <c r="K15" s="79" t="str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REG-A12</t>
        </is>
      </c>
      <c r="B16" s="6" t="inlineStr">
        <is>
          <t>A.12</t>
        </is>
      </c>
      <c r="C16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subset","Applicable"))</f>
        <v/>
      </c>
      <c r="D16" s="6" t="inlineStr">
        <is>
          <t>Electronic instructions for use; excluded from registration data for sensitive areas specified in Annex III points 1, 6 and 7 under Article 49(4).</t>
        </is>
      </c>
      <c r="E16" s="46" t="str"/>
      <c r="F16" s="46" t="str"/>
      <c r="G16" s="46" t="inlineStr">
        <is>
          <t>Not started</t>
        </is>
      </c>
      <c r="H16" s="46" t="str"/>
      <c r="I16" s="16">
        <f>IF(LEFT(C16,14)="Not applicable","N/A",IF(C16="Needs assessment","Needs assessment",IF(H16="","Missing evidence",IF(COUNTIFS('06_EVIDENCE_REGISTER'!$A:$A,H16,'06_EVIDENCE_REGISTER'!$B:$B,A16,'06_EVIDENCE_REGISTER'!$K:$K,"Current")-COUNTIFS('06_EVIDENCE_REGISTER'!$A:$A,H16,'06_EVIDENCE_REGISTER'!$B:$B,A16,'06_EVIDENCE_REGISTER'!$K:$K,"Current",'06_EVIDENCE_REGISTER'!$I:$I,"&lt;"&amp;TODAY(),'06_EVIDENCE_REGISTER'!$I:$I,"&lt;&gt;")&gt;0,"Current evidence","Missing / stale / mismatched"))))</f>
        <v/>
      </c>
      <c r="J16" s="46" t="str"/>
      <c r="K16" s="79" t="str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REG-A13</t>
        </is>
      </c>
      <c r="B17" s="6" t="inlineStr">
        <is>
          <t>A.13</t>
        </is>
      </c>
      <c r="C17" s="16">
        <f>IF('01_REGISTRATION_PROFILE'!B40&lt;&gt;"Applicable — Article 49(1) / Section A",IF(LEFT('01_REGISTRATION_PROFILE'!B40,14)="Not applicable","Not applicable","Needs assessment"),IF('01_REGISTRATION_PROFILE'!B43="Secure non-public EU database section","Not applicable — excluded from Article 49(4) secure subset","Optional"))</f>
        <v/>
      </c>
      <c r="D17" s="6" t="inlineStr">
        <is>
          <t>URL for additional information — optional.</t>
        </is>
      </c>
      <c r="E17" s="46" t="str"/>
      <c r="F17" s="46" t="str"/>
      <c r="G17" s="46" t="inlineStr">
        <is>
          <t>Not started</t>
        </is>
      </c>
      <c r="H17" s="46" t="str"/>
      <c r="I17" s="16">
        <f>IF(C17="Optional","Optional / not required",IF(LEFT(C17,14)="Not applicable","N/A",IF(C17="Needs assessment","Needs assessment",IF(H17="","Missing evidence",IF(COUNTIFS('06_EVIDENCE_REGISTER'!$A:$A,H17,'06_EVIDENCE_REGISTER'!$B:$B,A17,'06_EVIDENCE_REGISTER'!$K:$K,"Current")-COUNTIFS('06_EVIDENCE_REGISTER'!$A:$A,H17,'06_EVIDENCE_REGISTER'!$B:$B,A17,'06_EVIDENCE_REGISTER'!$K:$K,"Current",'06_EVIDENCE_REGISTER'!$I:$I,"&lt;"&amp;TODAY(),'06_EVIDENCE_REGISTER'!$I:$I,"&lt;&gt;")&gt;0,"Current evidence","Missing / stale / mismatched")))))</f>
        <v/>
      </c>
      <c r="J17" s="46" t="str"/>
      <c r="K17" s="79" t="str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23" customHeight="1" s="70">
      <c r="A20" s="33" t="inlineStr">
        <is>
          <t>B — SECTION B: ARTICLE 49(2) ARTICLE 6(3) REGISTRATION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31" customHeight="1" s="70">
      <c r="A21" s="40" t="inlineStr">
        <is>
          <t>Item ID</t>
        </is>
      </c>
      <c r="B21" s="40" t="inlineStr">
        <is>
          <t>Annex VIII ref</t>
        </is>
      </c>
      <c r="C21" s="40" t="inlineStr">
        <is>
          <t>Applicability</t>
        </is>
      </c>
      <c r="D21" s="40" t="inlineStr">
        <is>
          <t>Required data</t>
        </is>
      </c>
      <c r="E21" s="40" t="inlineStr">
        <is>
          <t>Value / controlled reference</t>
        </is>
      </c>
      <c r="F21" s="40" t="inlineStr">
        <is>
          <t>Owner</t>
        </is>
      </c>
      <c r="G21" s="40" t="inlineStr">
        <is>
          <t>Status</t>
        </is>
      </c>
      <c r="H21" s="40" t="inlineStr">
        <is>
          <t>Evidence ID</t>
        </is>
      </c>
      <c r="I21" s="40" t="inlineStr">
        <is>
          <t>Evidence state</t>
        </is>
      </c>
      <c r="J21" s="40" t="inlineStr">
        <is>
          <t>Gap / next action</t>
        </is>
      </c>
      <c r="K21" s="40" t="inlineStr">
        <is>
          <t>Last reviewed</t>
        </is>
      </c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REG-B01</t>
        </is>
      </c>
      <c r="B22" s="6" t="inlineStr">
        <is>
          <t>B.1</t>
        </is>
      </c>
      <c r="C22" s="16">
        <f>IF('01_REGISTRATION_PROFILE'!B41="Applicable — Article 49(2) / Section B","Applicable",IF(LEFT('01_REGISTRATION_PROFILE'!B41,14)="Not applicable","Not applicable","Needs assessment"))</f>
        <v/>
      </c>
      <c r="D22" s="6" t="inlineStr">
        <is>
          <t>Provider name, address and contact details.</t>
        </is>
      </c>
      <c r="E22" s="46" t="str"/>
      <c r="F22" s="46" t="str"/>
      <c r="G22" s="46" t="inlineStr">
        <is>
          <t>Not started</t>
        </is>
      </c>
      <c r="H22" s="46" t="str"/>
      <c r="I22" s="16">
        <f>IF(LEFT(C22,14)="Not applicable","N/A",IF(C22="Needs assessment","Needs assessment",IF(H22="","Missing evidence",IF(COUNTIFS('06_EVIDENCE_REGISTER'!$A:$A,H22,'06_EVIDENCE_REGISTER'!$B:$B,A22,'06_EVIDENCE_REGISTER'!$K:$K,"Current")-COUNTIFS('06_EVIDENCE_REGISTER'!$A:$A,H22,'06_EVIDENCE_REGISTER'!$B:$B,A22,'06_EVIDENCE_REGISTER'!$K:$K,"Current",'06_EVIDENCE_REGISTER'!$I:$I,"&lt;"&amp;TODAY(),'06_EVIDENCE_REGISTER'!$I:$I,"&lt;&gt;")&gt;0,"Current evidence","Missing / stale / mismatched"))))</f>
        <v/>
      </c>
      <c r="J22" s="46" t="str"/>
      <c r="K22" s="79" t="str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REG-B02</t>
        </is>
      </c>
      <c r="B23" s="6" t="inlineStr">
        <is>
          <t>B.2</t>
        </is>
      </c>
      <c r="C23" s="16">
        <f>IF('01_REGISTRATION_PROFILE'!B41="Applicable — Article 49(2) / Section B","Applicable",IF(LEFT('01_REGISTRATION_PROFILE'!B41,14)="Not applicable","Not applicable","Needs assessment"))</f>
        <v/>
      </c>
      <c r="D23" s="6" t="inlineStr">
        <is>
          <t>Person submitting on behalf of provider — name, address and contact details, where applicable.</t>
        </is>
      </c>
      <c r="E23" s="46" t="str"/>
      <c r="F23" s="46" t="str"/>
      <c r="G23" s="46" t="inlineStr">
        <is>
          <t>Not started</t>
        </is>
      </c>
      <c r="H23" s="46" t="str"/>
      <c r="I23" s="16">
        <f>IF(LEFT(C23,14)="Not applicable","N/A",IF(C23="Needs assessment","Needs assessment",IF(H23="","Missing evidence",IF(COUNTIFS('06_EVIDENCE_REGISTER'!$A:$A,H23,'06_EVIDENCE_REGISTER'!$B:$B,A23,'06_EVIDENCE_REGISTER'!$K:$K,"Current")-COUNTIFS('06_EVIDENCE_REGISTER'!$A:$A,H23,'06_EVIDENCE_REGISTER'!$B:$B,A23,'06_EVIDENCE_REGISTER'!$K:$K,"Current",'06_EVIDENCE_REGISTER'!$I:$I,"&lt;"&amp;TODAY(),'06_EVIDENCE_REGISTER'!$I:$I,"&lt;&gt;")&gt;0,"Current evidence","Missing / stale / mismatched"))))</f>
        <v/>
      </c>
      <c r="J23" s="46" t="str"/>
      <c r="K23" s="79" t="str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REG-B03</t>
        </is>
      </c>
      <c r="B24" s="6" t="inlineStr">
        <is>
          <t>B.3</t>
        </is>
      </c>
      <c r="C24" s="16">
        <f>IF('01_REGISTRATION_PROFILE'!B41="Applicable — Article 49(2) / Section B","Applicable",IF(LEFT('01_REGISTRATION_PROFILE'!B41,14)="Not applicable","Not applicable","Needs assessment"))</f>
        <v/>
      </c>
      <c r="D24" s="6" t="inlineStr">
        <is>
          <t>Authorised representative name, address and contact details, where applicable.</t>
        </is>
      </c>
      <c r="E24" s="46" t="str"/>
      <c r="F24" s="46" t="str"/>
      <c r="G24" s="46" t="inlineStr">
        <is>
          <t>Not started</t>
        </is>
      </c>
      <c r="H24" s="46" t="str"/>
      <c r="I24" s="16">
        <f>IF(LEFT(C24,14)="Not applicable","N/A",IF(C24="Needs assessment","Needs assessment",IF(H24="","Missing evidence",IF(COUNTIFS('06_EVIDENCE_REGISTER'!$A:$A,H24,'06_EVIDENCE_REGISTER'!$B:$B,A24,'06_EVIDENCE_REGISTER'!$K:$K,"Current")-COUNTIFS('06_EVIDENCE_REGISTER'!$A:$A,H24,'06_EVIDENCE_REGISTER'!$B:$B,A24,'06_EVIDENCE_REGISTER'!$K:$K,"Current",'06_EVIDENCE_REGISTER'!$I:$I,"&lt;"&amp;TODAY(),'06_EVIDENCE_REGISTER'!$I:$I,"&lt;&gt;")&gt;0,"Current evidence","Missing / stale / mismatched"))))</f>
        <v/>
      </c>
      <c r="J24" s="46" t="str"/>
      <c r="K24" s="79" t="str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REG-B04</t>
        </is>
      </c>
      <c r="B25" s="6" t="inlineStr">
        <is>
          <t>B.4</t>
        </is>
      </c>
      <c r="C25" s="16">
        <f>IF('01_REGISTRATION_PROFILE'!B41="Applicable — Article 49(2) / Section B","Applicable",IF(LEFT('01_REGISTRATION_PROFILE'!B41,14)="Not applicable","Not applicable","Needs assessment"))</f>
        <v/>
      </c>
      <c r="D25" s="6" t="inlineStr">
        <is>
          <t>AI system trade name and additional unambiguous reference for identification/traceability.</t>
        </is>
      </c>
      <c r="E25" s="46" t="str"/>
      <c r="F25" s="46" t="str"/>
      <c r="G25" s="46" t="inlineStr">
        <is>
          <t>Not started</t>
        </is>
      </c>
      <c r="H25" s="46" t="str"/>
      <c r="I25" s="16">
        <f>IF(LEFT(C25,14)="Not applicable","N/A",IF(C25="Needs assessment","Needs assessment",IF(H25="","Missing evidence",IF(COUNTIFS('06_EVIDENCE_REGISTER'!$A:$A,H25,'06_EVIDENCE_REGISTER'!$B:$B,A25,'06_EVIDENCE_REGISTER'!$K:$K,"Current")-COUNTIFS('06_EVIDENCE_REGISTER'!$A:$A,H25,'06_EVIDENCE_REGISTER'!$B:$B,A25,'06_EVIDENCE_REGISTER'!$K:$K,"Current",'06_EVIDENCE_REGISTER'!$I:$I,"&lt;"&amp;TODAY(),'06_EVIDENCE_REGISTER'!$I:$I,"&lt;&gt;")&gt;0,"Current evidence","Missing / stale / mismatched"))))</f>
        <v/>
      </c>
      <c r="J25" s="46" t="str"/>
      <c r="K25" s="79" t="str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REG-B05</t>
        </is>
      </c>
      <c r="B26" s="6" t="inlineStr">
        <is>
          <t>B.5</t>
        </is>
      </c>
      <c r="C26" s="16">
        <f>IF('01_REGISTRATION_PROFILE'!B41="Applicable — Article 49(2) / Section B","Applicable",IF(LEFT('01_REGISTRATION_PROFILE'!B41,14)="Not applicable","Not applicable","Needs assessment"))</f>
        <v/>
      </c>
      <c r="D26" s="6" t="inlineStr">
        <is>
          <t>Description of intended purpose.</t>
        </is>
      </c>
      <c r="E26" s="46" t="str"/>
      <c r="F26" s="46" t="str"/>
      <c r="G26" s="46" t="inlineStr">
        <is>
          <t>Not started</t>
        </is>
      </c>
      <c r="H26" s="46" t="str"/>
      <c r="I26" s="16">
        <f>IF(LEFT(C26,14)="Not applicable","N/A",IF(C26="Needs assessment","Needs assessment",IF(H26="","Missing evidence",IF(COUNTIFS('06_EVIDENCE_REGISTER'!$A:$A,H26,'06_EVIDENCE_REGISTER'!$B:$B,A26,'06_EVIDENCE_REGISTER'!$K:$K,"Current")-COUNTIFS('06_EVIDENCE_REGISTER'!$A:$A,H26,'06_EVIDENCE_REGISTER'!$B:$B,A26,'06_EVIDENCE_REGISTER'!$K:$K,"Current",'06_EVIDENCE_REGISTER'!$I:$I,"&lt;"&amp;TODAY(),'06_EVIDENCE_REGISTER'!$I:$I,"&lt;&gt;")&gt;0,"Current evidence","Missing / stale / mismatched"))))</f>
        <v/>
      </c>
      <c r="J26" s="46" t="str"/>
      <c r="K26" s="79" t="str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REG-B06</t>
        </is>
      </c>
      <c r="B27" s="6" t="inlineStr">
        <is>
          <t>B.6</t>
        </is>
      </c>
      <c r="C27" s="16">
        <f>IF('01_REGISTRATION_PROFILE'!B41&lt;&gt;"Applicable — Article 49(2) / Section B",IF(LEFT('01_REGISTRATION_PROFILE'!B41,14)="Not applicable","Not applicable","Needs assessment"),IF('01_REGISTRATION_PROFILE'!B43="Secure non-public EU database section","Not applicable — excluded from Article 49(4) secure subset","Applicable"))</f>
        <v/>
      </c>
      <c r="D27" s="6" t="inlineStr">
        <is>
          <t>Condition(s) under Article 6(3) on which the AI system is considered not high-risk.</t>
        </is>
      </c>
      <c r="E27" s="46" t="str"/>
      <c r="F27" s="46" t="str"/>
      <c r="G27" s="46" t="inlineStr">
        <is>
          <t>Not started</t>
        </is>
      </c>
      <c r="H27" s="46" t="str"/>
      <c r="I27" s="16">
        <f>IF(LEFT(C27,14)="Not applicable","N/A",IF(C27="Needs assessment","Needs assessment",IF(H27="","Missing evidence",IF(COUNTIFS('06_EVIDENCE_REGISTER'!$A:$A,H27,'06_EVIDENCE_REGISTER'!$B:$B,A27,'06_EVIDENCE_REGISTER'!$K:$K,"Current")-COUNTIFS('06_EVIDENCE_REGISTER'!$A:$A,H27,'06_EVIDENCE_REGISTER'!$B:$B,A27,'06_EVIDENCE_REGISTER'!$K:$K,"Current",'06_EVIDENCE_REGISTER'!$I:$I,"&lt;"&amp;TODAY(),'06_EVIDENCE_REGISTER'!$I:$I,"&lt;&gt;")&gt;0,"Current evidence","Missing / stale / mismatched"))))</f>
        <v/>
      </c>
      <c r="J27" s="46" t="str"/>
      <c r="K27" s="79" t="str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REG-B08</t>
        </is>
      </c>
      <c r="B28" s="6" t="inlineStr">
        <is>
          <t>B.8</t>
        </is>
      </c>
      <c r="C28" s="16">
        <f>IF('01_REGISTRATION_PROFILE'!B41="Applicable — Article 49(2) / Section B","Applicable",IF(LEFT('01_REGISTRATION_PROFILE'!B41,14)="Not applicable","Not applicable","Needs assessment"))</f>
        <v/>
      </c>
      <c r="D28" s="6" t="inlineStr">
        <is>
          <t>System status: on market / in service / no longer placed on market/in service / recalled.</t>
        </is>
      </c>
      <c r="E28" s="46" t="str"/>
      <c r="F28" s="46" t="str"/>
      <c r="G28" s="46" t="inlineStr">
        <is>
          <t>Not started</t>
        </is>
      </c>
      <c r="H28" s="46" t="str"/>
      <c r="I28" s="16">
        <f>IF(LEFT(C28,14)="Not applicable","N/A",IF(C28="Needs assessment","Needs assessment",IF(H28="","Missing evidence",IF(COUNTIFS('06_EVIDENCE_REGISTER'!$A:$A,H28,'06_EVIDENCE_REGISTER'!$B:$B,A28,'06_EVIDENCE_REGISTER'!$K:$K,"Current")-COUNTIFS('06_EVIDENCE_REGISTER'!$A:$A,H28,'06_EVIDENCE_REGISTER'!$B:$B,A28,'06_EVIDENCE_REGISTER'!$K:$K,"Current",'06_EVIDENCE_REGISTER'!$I:$I,"&lt;"&amp;TODAY(),'06_EVIDENCE_REGISTER'!$I:$I,"&lt;&gt;")&gt;0,"Current evidence","Missing / stale / mismatched"))))</f>
        <v/>
      </c>
      <c r="J28" s="46" t="str"/>
      <c r="K28" s="79" t="str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23" customHeight="1" s="70">
      <c r="A31" s="33" t="inlineStr">
        <is>
          <t>PROVIDER DATASET READINESS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31" customHeight="1" s="70">
      <c r="A32" s="40" t="inlineStr">
        <is>
          <t>Metric</t>
        </is>
      </c>
      <c r="B32" s="40" t="inlineStr">
        <is>
          <t>Value</t>
        </is>
      </c>
      <c r="C32" s="40" t="inlineStr">
        <is>
          <t>Interpretation</t>
        </is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Applicable Section A items open</t>
        </is>
      </c>
      <c r="B33" s="16">
        <f>COUNTIFS(C5:C17,"Applicable*",G5:G17,"Not started")+COUNTIFS(C5:C17,"Applicable*",G5:G17,"In progress")+COUNTIFS(C5:C17,"Applicable*",G5:G17,"Blocked")</f>
        <v/>
      </c>
      <c r="C33" s="6" t="inlineStr">
        <is>
          <t>Provider high-risk registration data work.</t>
        </is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Section A evidence gaps</t>
        </is>
      </c>
      <c r="B34" s="16">
        <f>COUNTIFS(C5:C17,"Applicable*",I5:I17,"&lt;&gt;Current evidence")</f>
        <v/>
      </c>
      <c r="C34" s="6" t="inlineStr">
        <is>
          <t>Current evidence gate.</t>
        </is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Applicable Section B items open</t>
        </is>
      </c>
      <c r="B35" s="16">
        <f>COUNTIFS(C22:C28,"Applicable*",G22:G28,"Not started")+COUNTIFS(C22:C28,"Applicable*",G22:G28,"In progress")+COUNTIFS(C22:C28,"Applicable*",G22:G28,"Blocked")</f>
        <v/>
      </c>
      <c r="C35" s="6" t="inlineStr">
        <is>
          <t>Article 6(3) registration data work.</t>
        </is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Section B evidence gaps</t>
        </is>
      </c>
      <c r="B36" s="16">
        <f>COUNTIFS(C22:C28,"Applicable*",I22:I28,"&lt;&gt;Current evidence")</f>
        <v/>
      </c>
      <c r="C36" s="6" t="inlineStr">
        <is>
          <t>Current evidence gate.</t>
        </is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K36"/>
  <mergeCells count="5">
    <mergeCell ref="A3:K3"/>
    <mergeCell ref="A20:K20"/>
    <mergeCell ref="A2:K2"/>
    <mergeCell ref="A1:K1"/>
    <mergeCell ref="A31:K31"/>
  </mergeCells>
  <dataValidations count="2">
    <dataValidation sqref="G5:G17" showDropDown="0" showInputMessage="0" showErrorMessage="0" allowBlank="0" type="list">
      <formula1>"Not started,In progress,Prepared,Verified,Blocked,N/A — justified"</formula1>
    </dataValidation>
    <dataValidation sqref="G22:G28" showDropDown="0" showInputMessage="0" showErrorMessage="0" allowBlank="0" type="list">
      <formula1>"Not started,In progress,Prepared,Verified,Blocked,N/A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9" customWidth="1" style="70" min="2" max="2"/>
    <col width="25" customWidth="1" style="70" min="3" max="3"/>
    <col width="54" customWidth="1" style="70" min="4" max="4"/>
    <col width="38" customWidth="1" style="70" min="5" max="5"/>
    <col width="19" customWidth="1" style="70" min="6" max="6"/>
    <col width="18" customWidth="1" style="70" min="7" max="7"/>
    <col width="20" customWidth="1" style="70" min="8" max="8"/>
    <col width="22" customWidth="1" style="70" min="9" max="9"/>
    <col width="28" customWidth="1" style="70" min="10" max="10"/>
    <col width="18" customWidth="1" style="70" min="11" max="11"/>
  </cols>
  <sheetData>
    <row r="1" ht="35" customHeight="1" s="70">
      <c r="A1" s="15" t="inlineStr">
        <is>
          <t>Annex VIII Section C — Public-Authority Deployer Registration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49(3): mandatory for public authorities / Union bodies / persons acting on their behalf using Annex III systems other than point 2.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78" t="inlineStr">
        <is>
          <t>SECTION C — ARTICLE 49(3) PUBLIC-AUTHORITY DEPLOYER REGISTRATION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Item ID</t>
        </is>
      </c>
      <c r="B4" s="40" t="inlineStr">
        <is>
          <t>Annex VIII ref</t>
        </is>
      </c>
      <c r="C4" s="40" t="inlineStr">
        <is>
          <t>Applicability</t>
        </is>
      </c>
      <c r="D4" s="40" t="inlineStr">
        <is>
          <t>Required data</t>
        </is>
      </c>
      <c r="E4" s="40" t="inlineStr">
        <is>
          <t>Value / controlled reference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REG-C01</t>
        </is>
      </c>
      <c r="B5" s="6" t="inlineStr">
        <is>
          <t>C.1</t>
        </is>
      </c>
      <c r="C5" s="16">
        <f>IF('01_REGISTRATION_PROFILE'!B42="Applicable — Article 49(3) / Section C","Applicable",IF(LEFT('01_REGISTRATION_PROFILE'!B42,14)="Not applicable","Not applicable","Needs assessment"))</f>
        <v/>
      </c>
      <c r="D5" s="6" t="inlineStr">
        <is>
          <t>Deployer name, address and contact details.</t>
        </is>
      </c>
      <c r="E5" s="46" t="str"/>
      <c r="F5" s="46" t="str"/>
      <c r="G5" s="46" t="inlineStr">
        <is>
          <t>Not started</t>
        </is>
      </c>
      <c r="H5" s="46" t="str"/>
      <c r="I5" s="16">
        <f>IF(LEFT(C5,14)="Not applicable","N/A",IF(C5="Needs assessment","Needs assessment",IF(H5="","Missing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mismatched"))))</f>
        <v/>
      </c>
      <c r="J5" s="46" t="str"/>
      <c r="K5" s="79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REG-C02</t>
        </is>
      </c>
      <c r="B6" s="6" t="inlineStr">
        <is>
          <t>C.2</t>
        </is>
      </c>
      <c r="C6" s="16">
        <f>IF('01_REGISTRATION_PROFILE'!B42="Applicable — Article 49(3) / Section C","Applicable",IF(LEFT('01_REGISTRATION_PROFILE'!B42,14)="Not applicable","Not applicable","Needs assessment"))</f>
        <v/>
      </c>
      <c r="D6" s="6" t="inlineStr">
        <is>
          <t>Person submitting information on behalf of deployer — name, address and contact details.</t>
        </is>
      </c>
      <c r="E6" s="46" t="str"/>
      <c r="F6" s="46" t="str"/>
      <c r="G6" s="46" t="inlineStr">
        <is>
          <t>Not started</t>
        </is>
      </c>
      <c r="H6" s="46" t="str"/>
      <c r="I6" s="16">
        <f>IF(LEFT(C6,14)="Not applicable","N/A",IF(C6="Needs assessment","Needs assessment",IF(H6="","Missing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mismatched"))))</f>
        <v/>
      </c>
      <c r="J6" s="46" t="str"/>
      <c r="K6" s="79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REG-C03</t>
        </is>
      </c>
      <c r="B7" s="6" t="inlineStr">
        <is>
          <t>C.3</t>
        </is>
      </c>
      <c r="C7" s="16">
        <f>IF('01_REGISTRATION_PROFILE'!B42="Applicable — Article 49(3) / Section C","Applicable",IF(LEFT('01_REGISTRATION_PROFILE'!B42,14)="Not applicable","Not applicable","Needs assessment"))</f>
        <v/>
      </c>
      <c r="D7" s="6" t="inlineStr">
        <is>
          <t>URL of provider's AI-system entry in the EU database.</t>
        </is>
      </c>
      <c r="E7" s="46" t="str"/>
      <c r="F7" s="46" t="str"/>
      <c r="G7" s="46" t="inlineStr">
        <is>
          <t>Not started</t>
        </is>
      </c>
      <c r="H7" s="46" t="str"/>
      <c r="I7" s="16">
        <f>IF(LEFT(C7,14)="Not applicable","N/A",IF(C7="Needs assessment","Needs assessment",IF(H7="","Missing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mismatched"))))</f>
        <v/>
      </c>
      <c r="J7" s="46" t="str"/>
      <c r="K7" s="79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REG-C04</t>
        </is>
      </c>
      <c r="B8" s="6" t="inlineStr">
        <is>
          <t>C.4</t>
        </is>
      </c>
      <c r="C8" s="16">
        <f>IF('01_REGISTRATION_PROFILE'!B42&lt;&gt;"Applicable — Article 49(3) / Section C",IF(LEFT('01_REGISTRATION_PROFILE'!B42,14)="Not applicable","Not applicable","Needs assessment"),IF('01_REGISTRATION_PROFILE'!B43="Secure non-public EU database section","Not applicable — outside Article 49(4) secure subset",IF(A8="REG-C04",IF('01_REGISTRATION_PROFILE'!C29="Yes","Applicable",IF('01_REGISTRATION_PROFILE'!C29="No","Not applicable — FRIA not applicable","Needs assessment")),IF('01_REGISTRATION_PROFILE'!C30="Yes","Applicable",IF('01_REGISTRATION_PROFILE'!C30="No","Not applicable — DPIA not applicable","Needs assessment")))))</f>
        <v/>
      </c>
      <c r="D8" s="6" t="inlineStr">
        <is>
          <t>Summary of findings of Article 27 fundamental rights impact assessment.</t>
        </is>
      </c>
      <c r="E8" s="46" t="str"/>
      <c r="F8" s="46" t="str"/>
      <c r="G8" s="46" t="inlineStr">
        <is>
          <t>Not started</t>
        </is>
      </c>
      <c r="H8" s="46" t="str"/>
      <c r="I8" s="16">
        <f>IF(LEFT(C8,14)="Not applicable","N/A",IF(C8="Needs assessment","Needs assessment",IF(H8="","Missing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mismatched"))))</f>
        <v/>
      </c>
      <c r="J8" s="46" t="str"/>
      <c r="K8" s="79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REG-C05</t>
        </is>
      </c>
      <c r="B9" s="6" t="inlineStr">
        <is>
          <t>C.5</t>
        </is>
      </c>
      <c r="C9" s="16">
        <f>IF('01_REGISTRATION_PROFILE'!B42&lt;&gt;"Applicable — Article 49(3) / Section C",IF(LEFT('01_REGISTRATION_PROFILE'!B42,14)="Not applicable","Not applicable","Needs assessment"),IF('01_REGISTRATION_PROFILE'!B43="Secure non-public EU database section","Not applicable — outside Article 49(4) secure subset",IF(A9="REG-C04",IF('01_REGISTRATION_PROFILE'!C29="Yes","Applicable",IF('01_REGISTRATION_PROFILE'!C29="No","Not applicable — FRIA not applicable","Needs assessment")),IF('01_REGISTRATION_PROFILE'!C30="Yes","Applicable",IF('01_REGISTRATION_PROFILE'!C30="No","Not applicable — DPIA not applicable","Needs assessment")))))</f>
        <v/>
      </c>
      <c r="D9" s="6" t="inlineStr">
        <is>
          <t>Summary of GDPR Article 35 / LED Article 27 DPIA, where applicable as specified in Article 26(8).</t>
        </is>
      </c>
      <c r="E9" s="46" t="str"/>
      <c r="F9" s="46" t="str"/>
      <c r="G9" s="46" t="inlineStr">
        <is>
          <t>Not started</t>
        </is>
      </c>
      <c r="H9" s="46" t="str"/>
      <c r="I9" s="16">
        <f>IF(LEFT(C9,14)="Not applicable","N/A",IF(C9="Needs assessment","Needs assessment",IF(H9="","Missing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mismatched"))))</f>
        <v/>
      </c>
      <c r="J9" s="46" t="str"/>
      <c r="K9" s="79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 ht="23" customHeight="1" s="70">
      <c r="A12" s="33" t="inlineStr">
        <is>
          <t>ARTICLE 26(8) PUBLIC-DEPLOYER USE GATE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31" customHeight="1" s="70">
      <c r="A13" s="74" t="inlineStr">
        <is>
          <t>Gate item</t>
        </is>
      </c>
      <c r="B13" s="74" t="inlineStr">
        <is>
          <t>Result</t>
        </is>
      </c>
      <c r="C13" s="74" t="inlineStr">
        <is>
          <t>Interpretation</t>
        </is>
      </c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Provider database entry located</t>
        </is>
      </c>
      <c r="B14" s="75">
        <f>'01_REGISTRATION_PROFILE'!C27</f>
        <v/>
      </c>
      <c r="C14" s="6" t="inlineStr">
        <is>
          <t>If provider entry is missing, public deployer must not use the system.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Missing-provider-registration flag</t>
        </is>
      </c>
      <c r="B15" s="75">
        <f>'01_REGISTRATION_PROFILE'!C28</f>
        <v/>
      </c>
      <c r="C15" s="6" t="inlineStr">
        <is>
          <t>Yes = block use and inform provider/distributor.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Calculated use gate</t>
        </is>
      </c>
      <c r="B16" s="75">
        <f>'01_REGISTRATION_PROFILE'!B46</f>
        <v/>
      </c>
      <c r="C16" s="6" t="inlineStr">
        <is>
          <t>Article 26(8).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 ht="23" customHeight="1" s="70">
      <c r="A19" s="33" t="inlineStr">
        <is>
          <t>DEPLOYER DATASET READINESS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 ht="31" customHeight="1" s="70">
      <c r="A20" s="40" t="inlineStr">
        <is>
          <t>Metric</t>
        </is>
      </c>
      <c r="B20" s="40" t="inlineStr">
        <is>
          <t>Value</t>
        </is>
      </c>
      <c r="C20" s="40" t="inlineStr">
        <is>
          <t>Interpretation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Applicable Section C items open</t>
        </is>
      </c>
      <c r="B21" s="16">
        <f>COUNTIFS(C5:C9,"Applicable*",G5:G9,"Not started")+COUNTIFS(C5:C9,"Applicable*",G5:G9,"In progress")+COUNTIFS(C5:C9,"Applicable*",G5:G9,"Blocked")</f>
        <v/>
      </c>
      <c r="C21" s="6" t="inlineStr">
        <is>
          <t>Registration-data work remains.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Section C evidence gaps</t>
        </is>
      </c>
      <c r="B22" s="16">
        <f>COUNTIFS(C5:C9,"Applicable*",I5:I9,"&lt;&gt;Current evidence")</f>
        <v/>
      </c>
      <c r="C22" s="6" t="inlineStr">
        <is>
          <t>Evidence blocker.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Provider-entry use gate</t>
        </is>
      </c>
      <c r="B23" s="16">
        <f>'01_REGISTRATION_PROFILE'!B46</f>
        <v/>
      </c>
      <c r="C23" s="6" t="inlineStr">
        <is>
          <t>Must not be blocked.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K23"/>
  <mergeCells count="5">
    <mergeCell ref="A12:K12"/>
    <mergeCell ref="A3:K3"/>
    <mergeCell ref="A2:K2"/>
    <mergeCell ref="A19:K19"/>
    <mergeCell ref="A1:K1"/>
  </mergeCells>
  <dataValidations count="1">
    <dataValidation sqref="G5:G9" showDropDown="0" showInputMessage="0" showErrorMessage="0" allowBlank="0" type="list">
      <formula1>"Not started,In progress,Prepared,Verified,Blocked,N/A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style="70" min="1" max="1"/>
    <col width="20" customWidth="1" style="70" min="2" max="2"/>
    <col width="24" customWidth="1" style="70" min="3" max="3"/>
    <col width="27" customWidth="1" style="70" min="4" max="4"/>
    <col width="28" customWidth="1" style="70" min="5" max="5"/>
    <col width="24" customWidth="1" style="70" min="6" max="6"/>
    <col width="23" customWidth="1" style="70" min="7" max="7"/>
    <col width="23" customWidth="1" style="70" min="8" max="8"/>
    <col width="20" customWidth="1" style="70" min="9" max="9"/>
    <col width="22" customWidth="1" style="70" min="10" max="10"/>
    <col width="22" customWidth="1" style="70" min="11" max="11"/>
    <col width="24" customWidth="1" style="70" min="12" max="12"/>
  </cols>
  <sheetData>
    <row r="1" ht="35" customHeight="1" s="70">
      <c r="A1" s="15" t="inlineStr">
        <is>
          <t>Registration Submission, Destination &amp; Update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Track central EU, secure non-public, national and Article 5(2) routes; preserve submission references and keep registered information up to date.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REGISTRATION DESTINATION / PRE-SUBMISSION GATE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Route ID</t>
        </is>
      </c>
      <c r="B4" s="40" t="inlineStr">
        <is>
          <t>Registration route</t>
        </is>
      </c>
      <c r="C4" s="40" t="inlineStr">
        <is>
          <t>Applicability</t>
        </is>
      </c>
      <c r="D4" s="40" t="inlineStr">
        <is>
          <t>Destination</t>
        </is>
      </c>
      <c r="E4" s="40" t="inlineStr">
        <is>
          <t>Timing</t>
        </is>
      </c>
      <c r="F4" s="40" t="inlineStr">
        <is>
          <t>Prepared?</t>
        </is>
      </c>
      <c r="G4" s="40" t="inlineStr">
        <is>
          <t>Submitted/completed</t>
        </is>
      </c>
      <c r="H4" s="40" t="inlineStr">
        <is>
          <t>Reference / URL</t>
        </is>
      </c>
      <c r="I4" s="40" t="inlineStr">
        <is>
          <t>Owner</t>
        </is>
      </c>
      <c r="J4" s="40" t="inlineStr">
        <is>
          <t>Status</t>
        </is>
      </c>
      <c r="K4" s="40" t="inlineStr">
        <is>
          <t>Evidence ID</t>
        </is>
      </c>
      <c r="L4" s="40" t="inlineStr">
        <is>
          <t>Evidence state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SUB-A</t>
        </is>
      </c>
      <c r="B5" s="6" t="inlineStr">
        <is>
          <t>Provider Article 49(1) / Annex VIII A</t>
        </is>
      </c>
      <c r="C5" s="16">
        <f>IF(LEFT('01_REGISTRATION_PROFILE'!B40,10)="Applicable","Applicable",IF('01_REGISTRATION_PROFILE'!B40="Needs assessment","Needs assessment","Not applicable"))</f>
        <v/>
      </c>
      <c r="D5" s="16">
        <f>IF(LEFT(C5,10)="Applicable",IF('01_REGISTRATION_PROFILE'!B43="Secure non-public EU database section","EU database — secure non-public section","EU database — public section"),"")</f>
        <v/>
      </c>
      <c r="E5" s="16" t="inlineStr">
        <is>
          <t>Before placing on market / putting into service</t>
        </is>
      </c>
      <c r="F5" s="46" t="str"/>
      <c r="G5" s="80" t="str"/>
      <c r="H5" s="46" t="str"/>
      <c r="I5" s="46" t="str"/>
      <c r="J5" s="46" t="inlineStr">
        <is>
          <t>Not started</t>
        </is>
      </c>
      <c r="K5" s="46" t="str"/>
      <c r="L5" s="16">
        <f>IF(C5="Not applicable","N/A",IF(C5="Needs assessment","Needs assessment",IF(K5="","Missing evidence",IF(COUNTIFS('06_EVIDENCE_REGISTER'!$A:$A,K5,'06_EVIDENCE_REGISTER'!$B:$B,A5,'06_EVIDENCE_REGISTER'!$K:$K,"Current")-COUNTIFS('06_EVIDENCE_REGISTER'!$A:$A,K5,'06_EVIDENCE_REGISTER'!$B:$B,A5,'06_EVIDENCE_REGISTER'!$K:$K,"Current",'06_EVIDENCE_REGISTER'!$I:$I,"&lt;"&amp;TODAY(),'06_EVIDENCE_REGISTER'!$I:$I,"&lt;&gt;")&gt;0,"Current evidence","Missing / stale / mismatched"))))</f>
        <v/>
      </c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SUB-B</t>
        </is>
      </c>
      <c r="B6" s="6" t="inlineStr">
        <is>
          <t>Provider Article 49(2) / Annex VIII B</t>
        </is>
      </c>
      <c r="C6" s="16">
        <f>IF(LEFT('01_REGISTRATION_PROFILE'!B41,10)="Applicable","Applicable",IF('01_REGISTRATION_PROFILE'!B41="Needs assessment","Needs assessment","Not applicable"))</f>
        <v/>
      </c>
      <c r="D6" s="16">
        <f>IF(LEFT(C6,10)="Applicable",IF('01_REGISTRATION_PROFILE'!B43="Secure non-public EU database section","EU database — secure non-public section","EU database — public section"),"")</f>
        <v/>
      </c>
      <c r="E6" s="16" t="inlineStr">
        <is>
          <t>Before placing on market / putting into service</t>
        </is>
      </c>
      <c r="F6" s="46" t="str"/>
      <c r="G6" s="80" t="str"/>
      <c r="H6" s="46" t="str"/>
      <c r="I6" s="46" t="str"/>
      <c r="J6" s="46" t="inlineStr">
        <is>
          <t>Not started</t>
        </is>
      </c>
      <c r="K6" s="46" t="str"/>
      <c r="L6" s="16">
        <f>IF(C6="Not applicable","N/A",IF(C6="Needs assessment","Needs assessment",IF(K6="","Missing evidence",IF(COUNTIFS('06_EVIDENCE_REGISTER'!$A:$A,K6,'06_EVIDENCE_REGISTER'!$B:$B,A6,'06_EVIDENCE_REGISTER'!$K:$K,"Current")-COUNTIFS('06_EVIDENCE_REGISTER'!$A:$A,K6,'06_EVIDENCE_REGISTER'!$B:$B,A6,'06_EVIDENCE_REGISTER'!$K:$K,"Current",'06_EVIDENCE_REGISTER'!$I:$I,"&lt;"&amp;TODAY(),'06_EVIDENCE_REGISTER'!$I:$I,"&lt;&gt;")&gt;0,"Current evidence","Missing / stale / mismatched"))))</f>
        <v/>
      </c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SUB-C</t>
        </is>
      </c>
      <c r="B7" s="6" t="inlineStr">
        <is>
          <t>Public-authority deployer Article 49(3) / Annex VIII C</t>
        </is>
      </c>
      <c r="C7" s="16">
        <f>IF(LEFT('01_REGISTRATION_PROFILE'!B42,10)="Applicable","Applicable",IF('01_REGISTRATION_PROFILE'!B42="Needs assessment","Needs assessment","Not applicable"))</f>
        <v/>
      </c>
      <c r="D7" s="16">
        <f>IF(LEFT(C7,10)="Applicable",IF('01_REGISTRATION_PROFILE'!B43="Secure non-public EU database section","EU database — secure non-public section","EU database — public section"),"")</f>
        <v/>
      </c>
      <c r="E7" s="16" t="inlineStr">
        <is>
          <t>Before putting into service / use</t>
        </is>
      </c>
      <c r="F7" s="46" t="str"/>
      <c r="G7" s="80" t="str"/>
      <c r="H7" s="46" t="str"/>
      <c r="I7" s="46" t="str"/>
      <c r="J7" s="46" t="inlineStr">
        <is>
          <t>Not started</t>
        </is>
      </c>
      <c r="K7" s="46" t="str"/>
      <c r="L7" s="16">
        <f>IF(C7="Not applicable","N/A",IF(C7="Needs assessment","Needs assessment",IF(K7="","Missing evidence",IF(COUNTIFS('06_EVIDENCE_REGISTER'!$A:$A,K7,'06_EVIDENCE_REGISTER'!$B:$B,A7,'06_EVIDENCE_REGISTER'!$K:$K,"Current")-COUNTIFS('06_EVIDENCE_REGISTER'!$A:$A,K7,'06_EVIDENCE_REGISTER'!$B:$B,A7,'06_EVIDENCE_REGISTER'!$K:$K,"Current",'06_EVIDENCE_REGISTER'!$I:$I,"&lt;"&amp;TODAY(),'06_EVIDENCE_REGISTER'!$I:$I,"&lt;&gt;")&gt;0,"Current evidence","Missing / stale / mismatched"))))</f>
        <v/>
      </c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SUB-SEC</t>
        </is>
      </c>
      <c r="B8" s="6" t="inlineStr">
        <is>
          <t>Article 49(4) secure non-public route</t>
        </is>
      </c>
      <c r="C8" s="16">
        <f>IF('01_REGISTRATION_PROFILE'!B43="Secure non-public EU database section","Applicable",IF(LEFT('01_REGISTRATION_PROFILE'!B43,5)="Needs","Needs assessment","Not applicable"))</f>
        <v/>
      </c>
      <c r="D8" s="16" t="inlineStr">
        <is>
          <t>EU database — secure non-public section</t>
        </is>
      </c>
      <c r="E8" s="16" t="inlineStr">
        <is>
          <t>Same timing as underlying Art. 49(1)/(2)/(3) route</t>
        </is>
      </c>
      <c r="F8" s="46" t="str"/>
      <c r="G8" s="80" t="str"/>
      <c r="H8" s="46" t="str"/>
      <c r="I8" s="46" t="str"/>
      <c r="J8" s="46" t="inlineStr">
        <is>
          <t>Not started</t>
        </is>
      </c>
      <c r="K8" s="46" t="str"/>
      <c r="L8" s="16">
        <f>IF(C8="Not applicable","N/A",IF(C8="Needs assessment","Needs assessment",IF(K8="","Missing evidence",IF(COUNTIFS('06_EVIDENCE_REGISTER'!$A:$A,K8,'06_EVIDENCE_REGISTER'!$B:$B,A8,'06_EVIDENCE_REGISTER'!$K:$K,"Current")-COUNTIFS('06_EVIDENCE_REGISTER'!$A:$A,K8,'06_EVIDENCE_REGISTER'!$B:$B,A8,'06_EVIDENCE_REGISTER'!$K:$K,"Current",'06_EVIDENCE_REGISTER'!$I:$I,"&lt;"&amp;TODAY(),'06_EVIDENCE_REGISTER'!$I:$I,"&lt;&gt;")&gt;0,"Current evidence","Missing / stale / mismatched"))))</f>
        <v/>
      </c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SUB-NAT</t>
        </is>
      </c>
      <c r="B9" s="6" t="inlineStr">
        <is>
          <t>Article 49(5) national registration — Annex III point 2</t>
        </is>
      </c>
      <c r="C9" s="16">
        <f>IF(LEFT('01_REGISTRATION_PROFILE'!B44,10)="Applicable","Applicable",IF('01_REGISTRATION_PROFILE'!B44="Needs assessment","Needs assessment","Not applicable"))</f>
        <v/>
      </c>
      <c r="D9" s="16" t="inlineStr">
        <is>
          <t>National registration mechanism / authority</t>
        </is>
      </c>
      <c r="E9" s="16" t="inlineStr">
        <is>
          <t>Before relevant deployment/market step under national registration rules</t>
        </is>
      </c>
      <c r="F9" s="46" t="str"/>
      <c r="G9" s="80" t="str"/>
      <c r="H9" s="46" t="str"/>
      <c r="I9" s="46" t="str"/>
      <c r="J9" s="46" t="inlineStr">
        <is>
          <t>Not started</t>
        </is>
      </c>
      <c r="K9" s="46" t="str"/>
      <c r="L9" s="16">
        <f>IF(C9="Not applicable","N/A",IF(C9="Needs assessment","Needs assessment",IF(K9="","Missing evidence",IF(COUNTIFS('06_EVIDENCE_REGISTER'!$A:$A,K9,'06_EVIDENCE_REGISTER'!$B:$B,A9,'06_EVIDENCE_REGISTER'!$K:$K,"Current")-COUNTIFS('06_EVIDENCE_REGISTER'!$A:$A,K9,'06_EVIDENCE_REGISTER'!$B:$B,A9,'06_EVIDENCE_REGISTER'!$K:$K,"Current",'06_EVIDENCE_REGISTER'!$I:$I,"&lt;"&amp;TODAY(),'06_EVIDENCE_REGISTER'!$I:$I,"&lt;&gt;")&gt;0,"Current evidence","Missing / stale / mismatched"))))</f>
        <v/>
      </c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SUB-A5</t>
        </is>
      </c>
      <c r="B10" s="6" t="inlineStr">
        <is>
          <t>Article 5(2) real-time RBI registration</t>
        </is>
      </c>
      <c r="C10" s="16">
        <f>IF(OR(LEFT('01_REGISTRATION_PROFILE'!B45,7)="Pre-use",LEFT('01_REGISTRATION_PROFILE'!B45,7)="Urgency "),"Applicable",IF('01_REGISTRATION_PROFILE'!B45="Needs assessment","Needs assessment","Not applicable"))</f>
        <v/>
      </c>
      <c r="D10" s="16" t="inlineStr">
        <is>
          <t>EU database according to Article 49</t>
        </is>
      </c>
      <c r="E10" s="16">
        <f>IF('01_REGISTRATION_PROFILE'!C26="Yes","Urgency: complete without undue delay after commencement","Before use")</f>
        <v/>
      </c>
      <c r="F10" s="46" t="str"/>
      <c r="G10" s="80" t="str"/>
      <c r="H10" s="46" t="str"/>
      <c r="I10" s="46" t="str"/>
      <c r="J10" s="46" t="inlineStr">
        <is>
          <t>Not started</t>
        </is>
      </c>
      <c r="K10" s="46" t="str"/>
      <c r="L10" s="16">
        <f>IF(C10="Not applicable","N/A",IF(C10="Needs assessment","Needs assessment",IF(K10="","Missing evidence",IF(COUNTIFS('06_EVIDENCE_REGISTER'!$A:$A,K10,'06_EVIDENCE_REGISTER'!$B:$B,A10,'06_EVIDENCE_REGISTER'!$K:$K,"Current")-COUNTIFS('06_EVIDENCE_REGISTER'!$A:$A,K10,'06_EVIDENCE_REGISTER'!$B:$B,A10,'06_EVIDENCE_REGISTER'!$K:$K,"Current",'06_EVIDENCE_REGISTER'!$I:$I,"&lt;"&amp;TODAY(),'06_EVIDENCE_REGISTER'!$I:$I,"&lt;&gt;")&gt;0,"Current evidence","Missing / stale / mismatched"))))</f>
        <v/>
      </c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B — SUBMISSION / UPDATE HISTORY</t>
        </is>
      </c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Change ID</t>
        </is>
      </c>
      <c r="B14" s="40" t="inlineStr">
        <is>
          <t>Date</t>
        </is>
      </c>
      <c r="C14" s="40" t="inlineStr">
        <is>
          <t>Registration reference</t>
        </is>
      </c>
      <c r="D14" s="40" t="inlineStr">
        <is>
          <t>Route</t>
        </is>
      </c>
      <c r="E14" s="40" t="inlineStr">
        <is>
          <t>Change / reason</t>
        </is>
      </c>
      <c r="F14" s="40" t="inlineStr">
        <is>
          <t>Fields affected</t>
        </is>
      </c>
      <c r="G14" s="40" t="inlineStr">
        <is>
          <t>Previous value/version</t>
        </is>
      </c>
      <c r="H14" s="40" t="inlineStr">
        <is>
          <t>New value/version</t>
        </is>
      </c>
      <c r="I14" s="40" t="inlineStr">
        <is>
          <t>Owner</t>
        </is>
      </c>
      <c r="J14" s="40" t="inlineStr">
        <is>
          <t>Status</t>
        </is>
      </c>
      <c r="K14" s="40" t="inlineStr">
        <is>
          <t>Evidence ID</t>
        </is>
      </c>
      <c r="L14" s="40" t="inlineStr">
        <is>
          <t>Evidence state</t>
        </is>
      </c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REG-CHG-001</t>
        </is>
      </c>
      <c r="B15" s="79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16">
        <f>IF(B15="","",IF(K15="","Missing evidence",IF(COUNTIFS('06_EVIDENCE_REGISTER'!$A:$A,K15,'06_EVIDENCE_REGISTER'!$B:$B,A15,'06_EVIDENCE_REGISTER'!$K:$K,"Current")-COUNTIFS('06_EVIDENCE_REGISTER'!$A:$A,K15,'06_EVIDENCE_REGISTER'!$B:$B,A15,'06_EVIDENCE_REGISTER'!$K:$K,"Current",'06_EVIDENCE_REGISTER'!$I:$I,"&lt;"&amp;TODAY(),'06_EVIDENCE_REGISTER'!$I:$I,"&lt;&gt;")&gt;0,"Current evidence","Missing / stale / mismatched")))</f>
        <v/>
      </c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REG-CHG-002</t>
        </is>
      </c>
      <c r="B16" s="79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16">
        <f>IF(B16="","",IF(K16="","Missing evidence",IF(COUNTIFS('06_EVIDENCE_REGISTER'!$A:$A,K16,'06_EVIDENCE_REGISTER'!$B:$B,A16,'06_EVIDENCE_REGISTER'!$K:$K,"Current")-COUNTIFS('06_EVIDENCE_REGISTER'!$A:$A,K16,'06_EVIDENCE_REGISTER'!$B:$B,A16,'06_EVIDENCE_REGISTER'!$K:$K,"Current",'06_EVIDENCE_REGISTER'!$I:$I,"&lt;"&amp;TODAY(),'06_EVIDENCE_REGISTER'!$I:$I,"&lt;&gt;")&gt;0,"Current evidence","Missing / stale / mismatched")))</f>
        <v/>
      </c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REG-CHG-003</t>
        </is>
      </c>
      <c r="B17" s="79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16">
        <f>IF(B17="","",IF(K17="","Missing evidence",IF(COUNTIFS('06_EVIDENCE_REGISTER'!$A:$A,K17,'06_EVIDENCE_REGISTER'!$B:$B,A17,'06_EVIDENCE_REGISTER'!$K:$K,"Current")-COUNTIFS('06_EVIDENCE_REGISTER'!$A:$A,K17,'06_EVIDENCE_REGISTER'!$B:$B,A17,'06_EVIDENCE_REGISTER'!$K:$K,"Current",'06_EVIDENCE_REGISTER'!$I:$I,"&lt;"&amp;TODAY(),'06_EVIDENCE_REGISTER'!$I:$I,"&lt;&gt;")&gt;0,"Current evidence","Missing / stale / mismatched")))</f>
        <v/>
      </c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REG-CHG-004</t>
        </is>
      </c>
      <c r="B18" s="79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16">
        <f>IF(B18="","",IF(K18="","Missing evidence",IF(COUNTIFS('06_EVIDENCE_REGISTER'!$A:$A,K18,'06_EVIDENCE_REGISTER'!$B:$B,A18,'06_EVIDENCE_REGISTER'!$K:$K,"Current")-COUNTIFS('06_EVIDENCE_REGISTER'!$A:$A,K18,'06_EVIDENCE_REGISTER'!$B:$B,A18,'06_EVIDENCE_REGISTER'!$K:$K,"Current",'06_EVIDENCE_REGISTER'!$I:$I,"&lt;"&amp;TODAY(),'06_EVIDENCE_REGISTER'!$I:$I,"&lt;&gt;")&gt;0,"Current evidence","Missing / stale / mismatched")))</f>
        <v/>
      </c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REG-CHG-005</t>
        </is>
      </c>
      <c r="B19" s="79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16">
        <f>IF(B19="","",IF(K19="","Missing evidence",IF(COUNTIFS('06_EVIDENCE_REGISTER'!$A:$A,K19,'06_EVIDENCE_REGISTER'!$B:$B,A19,'06_EVIDENCE_REGISTER'!$K:$K,"Current")-COUNTIFS('06_EVIDENCE_REGISTER'!$A:$A,K19,'06_EVIDENCE_REGISTER'!$B:$B,A19,'06_EVIDENCE_REGISTER'!$K:$K,"Current",'06_EVIDENCE_REGISTER'!$I:$I,"&lt;"&amp;TODAY(),'06_EVIDENCE_REGISTER'!$I:$I,"&lt;&gt;")&gt;0,"Current evidence","Missing / stale / mismatched")))</f>
        <v/>
      </c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REG-CHG-006</t>
        </is>
      </c>
      <c r="B20" s="79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16">
        <f>IF(B20="","",IF(K20="","Missing evidence",IF(COUNTIFS('06_EVIDENCE_REGISTER'!$A:$A,K20,'06_EVIDENCE_REGISTER'!$B:$B,A20,'06_EVIDENCE_REGISTER'!$K:$K,"Current")-COUNTIFS('06_EVIDENCE_REGISTER'!$A:$A,K20,'06_EVIDENCE_REGISTER'!$B:$B,A20,'06_EVIDENCE_REGISTER'!$K:$K,"Current",'06_EVIDENCE_REGISTER'!$I:$I,"&lt;"&amp;TODAY(),'06_EVIDENCE_REGISTER'!$I:$I,"&lt;&gt;")&gt;0,"Current evidence","Missing / stale / mismatched")))</f>
        <v/>
      </c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REG-CHG-007</t>
        </is>
      </c>
      <c r="B21" s="79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16">
        <f>IF(B21="","",IF(K21="","Missing evidence",IF(COUNTIFS('06_EVIDENCE_REGISTER'!$A:$A,K21,'06_EVIDENCE_REGISTER'!$B:$B,A21,'06_EVIDENCE_REGISTER'!$K:$K,"Current")-COUNTIFS('06_EVIDENCE_REGISTER'!$A:$A,K21,'06_EVIDENCE_REGISTER'!$B:$B,A21,'06_EVIDENCE_REGISTER'!$K:$K,"Current",'06_EVIDENCE_REGISTER'!$I:$I,"&lt;"&amp;TODAY(),'06_EVIDENCE_REGISTER'!$I:$I,"&lt;&gt;")&gt;0,"Current evidence","Missing / stale / mismatched")))</f>
        <v/>
      </c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REG-CHG-008</t>
        </is>
      </c>
      <c r="B22" s="79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16">
        <f>IF(B22="","",IF(K22="","Missing evidence",IF(COUNTIFS('06_EVIDENCE_REGISTER'!$A:$A,K22,'06_EVIDENCE_REGISTER'!$B:$B,A22,'06_EVIDENCE_REGISTER'!$K:$K,"Current")-COUNTIFS('06_EVIDENCE_REGISTER'!$A:$A,K22,'06_EVIDENCE_REGISTER'!$B:$B,A22,'06_EVIDENCE_REGISTER'!$K:$K,"Current",'06_EVIDENCE_REGISTER'!$I:$I,"&lt;"&amp;TODAY(),'06_EVIDENCE_REGISTER'!$I:$I,"&lt;&gt;")&gt;0,"Current evidence","Missing / stale / mismatched")))</f>
        <v/>
      </c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REG-CHG-009</t>
        </is>
      </c>
      <c r="B23" s="79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16">
        <f>IF(B23="","",IF(K23="","Missing evidence",IF(COUNTIFS('06_EVIDENCE_REGISTER'!$A:$A,K23,'06_EVIDENCE_REGISTER'!$B:$B,A23,'06_EVIDENCE_REGISTER'!$K:$K,"Current")-COUNTIFS('06_EVIDENCE_REGISTER'!$A:$A,K23,'06_EVIDENCE_REGISTER'!$B:$B,A23,'06_EVIDENCE_REGISTER'!$K:$K,"Current",'06_EVIDENCE_REGISTER'!$I:$I,"&lt;"&amp;TODAY(),'06_EVIDENCE_REGISTER'!$I:$I,"&lt;&gt;")&gt;0,"Current evidence","Missing / stale / mismatched")))</f>
        <v/>
      </c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REG-CHG-010</t>
        </is>
      </c>
      <c r="B24" s="79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16">
        <f>IF(B24="","",IF(K24="","Missing evidence",IF(COUNTIFS('06_EVIDENCE_REGISTER'!$A:$A,K24,'06_EVIDENCE_REGISTER'!$B:$B,A24,'06_EVIDENCE_REGISTER'!$K:$K,"Current")-COUNTIFS('06_EVIDENCE_REGISTER'!$A:$A,K24,'06_EVIDENCE_REGISTER'!$B:$B,A24,'06_EVIDENCE_REGISTER'!$K:$K,"Current",'06_EVIDENCE_REGISTER'!$I:$I,"&lt;"&amp;TODAY(),'06_EVIDENCE_REGISTER'!$I:$I,"&lt;&gt;")&gt;0,"Current evidence","Missing / stale / mismatched")))</f>
        <v/>
      </c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REG-CHG-011</t>
        </is>
      </c>
      <c r="B25" s="79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16">
        <f>IF(B25="","",IF(K25="","Missing evidence",IF(COUNTIFS('06_EVIDENCE_REGISTER'!$A:$A,K25,'06_EVIDENCE_REGISTER'!$B:$B,A25,'06_EVIDENCE_REGISTER'!$K:$K,"Current")-COUNTIFS('06_EVIDENCE_REGISTER'!$A:$A,K25,'06_EVIDENCE_REGISTER'!$B:$B,A25,'06_EVIDENCE_REGISTER'!$K:$K,"Current",'06_EVIDENCE_REGISTER'!$I:$I,"&lt;"&amp;TODAY(),'06_EVIDENCE_REGISTER'!$I:$I,"&lt;&gt;")&gt;0,"Current evidence","Missing / stale / mismatched")))</f>
        <v/>
      </c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REG-CHG-012</t>
        </is>
      </c>
      <c r="B26" s="79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16">
        <f>IF(B26="","",IF(K26="","Missing evidence",IF(COUNTIFS('06_EVIDENCE_REGISTER'!$A:$A,K26,'06_EVIDENCE_REGISTER'!$B:$B,A26,'06_EVIDENCE_REGISTER'!$K:$K,"Current")-COUNTIFS('06_EVIDENCE_REGISTER'!$A:$A,K26,'06_EVIDENCE_REGISTER'!$B:$B,A26,'06_EVIDENCE_REGISTER'!$K:$K,"Current",'06_EVIDENCE_REGISTER'!$I:$I,"&lt;"&amp;TODAY(),'06_EVIDENCE_REGISTER'!$I:$I,"&lt;&gt;")&gt;0,"Current evidence","Missing / stale / mismatched")))</f>
        <v/>
      </c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REG-CHG-013</t>
        </is>
      </c>
      <c r="B27" s="79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16">
        <f>IF(B27="","",IF(K27="","Missing evidence",IF(COUNTIFS('06_EVIDENCE_REGISTER'!$A:$A,K27,'06_EVIDENCE_REGISTER'!$B:$B,A27,'06_EVIDENCE_REGISTER'!$K:$K,"Current")-COUNTIFS('06_EVIDENCE_REGISTER'!$A:$A,K27,'06_EVIDENCE_REGISTER'!$B:$B,A27,'06_EVIDENCE_REGISTER'!$K:$K,"Current",'06_EVIDENCE_REGISTER'!$I:$I,"&lt;"&amp;TODAY(),'06_EVIDENCE_REGISTER'!$I:$I,"&lt;&gt;")&gt;0,"Current evidence","Missing / stale / mismatched")))</f>
        <v/>
      </c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REG-CHG-014</t>
        </is>
      </c>
      <c r="B28" s="79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16">
        <f>IF(B28="","",IF(K28="","Missing evidence",IF(COUNTIFS('06_EVIDENCE_REGISTER'!$A:$A,K28,'06_EVIDENCE_REGISTER'!$B:$B,A28,'06_EVIDENCE_REGISTER'!$K:$K,"Current")-COUNTIFS('06_EVIDENCE_REGISTER'!$A:$A,K28,'06_EVIDENCE_REGISTER'!$B:$B,A28,'06_EVIDENCE_REGISTER'!$K:$K,"Current",'06_EVIDENCE_REGISTER'!$I:$I,"&lt;"&amp;TODAY(),'06_EVIDENCE_REGISTER'!$I:$I,"&lt;&gt;")&gt;0,"Current evidence","Missing / stale / mismatched")))</f>
        <v/>
      </c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REG-CHG-015</t>
        </is>
      </c>
      <c r="B29" s="79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16">
        <f>IF(B29="","",IF(K29="","Missing evidence",IF(COUNTIFS('06_EVIDENCE_REGISTER'!$A:$A,K29,'06_EVIDENCE_REGISTER'!$B:$B,A29,'06_EVIDENCE_REGISTER'!$K:$K,"Current")-COUNTIFS('06_EVIDENCE_REGISTER'!$A:$A,K29,'06_EVIDENCE_REGISTER'!$B:$B,A29,'06_EVIDENCE_REGISTER'!$K:$K,"Current",'06_EVIDENCE_REGISTER'!$I:$I,"&lt;"&amp;TODAY(),'06_EVIDENCE_REGISTER'!$I:$I,"&lt;&gt;")&gt;0,"Current evidence","Missing / stale / mismatched")))</f>
        <v/>
      </c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REG-CHG-016</t>
        </is>
      </c>
      <c r="B30" s="79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16">
        <f>IF(B30="","",IF(K30="","Missing evidence",IF(COUNTIFS('06_EVIDENCE_REGISTER'!$A:$A,K30,'06_EVIDENCE_REGISTER'!$B:$B,A30,'06_EVIDENCE_REGISTER'!$K:$K,"Current")-COUNTIFS('06_EVIDENCE_REGISTER'!$A:$A,K30,'06_EVIDENCE_REGISTER'!$B:$B,A30,'06_EVIDENCE_REGISTER'!$K:$K,"Current",'06_EVIDENCE_REGISTER'!$I:$I,"&lt;"&amp;TODAY(),'06_EVIDENCE_REGISTER'!$I:$I,"&lt;&gt;")&gt;0,"Current evidence","Missing / stale / mismatched")))</f>
        <v/>
      </c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REG-CHG-017</t>
        </is>
      </c>
      <c r="B31" s="79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16">
        <f>IF(B31="","",IF(K31="","Missing evidence",IF(COUNTIFS('06_EVIDENCE_REGISTER'!$A:$A,K31,'06_EVIDENCE_REGISTER'!$B:$B,A31,'06_EVIDENCE_REGISTER'!$K:$K,"Current")-COUNTIFS('06_EVIDENCE_REGISTER'!$A:$A,K31,'06_EVIDENCE_REGISTER'!$B:$B,A31,'06_EVIDENCE_REGISTER'!$K:$K,"Current",'06_EVIDENCE_REGISTER'!$I:$I,"&lt;"&amp;TODAY(),'06_EVIDENCE_REGISTER'!$I:$I,"&lt;&gt;")&gt;0,"Current evidence","Missing / stale / mismatched")))</f>
        <v/>
      </c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REG-CHG-018</t>
        </is>
      </c>
      <c r="B32" s="79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16">
        <f>IF(B32="","",IF(K32="","Missing evidence",IF(COUNTIFS('06_EVIDENCE_REGISTER'!$A:$A,K32,'06_EVIDENCE_REGISTER'!$B:$B,A32,'06_EVIDENCE_REGISTER'!$K:$K,"Current")-COUNTIFS('06_EVIDENCE_REGISTER'!$A:$A,K32,'06_EVIDENCE_REGISTER'!$B:$B,A32,'06_EVIDENCE_REGISTER'!$K:$K,"Current",'06_EVIDENCE_REGISTER'!$I:$I,"&lt;"&amp;TODAY(),'06_EVIDENCE_REGISTER'!$I:$I,"&lt;&gt;")&gt;0,"Current evidence","Missing / stale / mismatched")))</f>
        <v/>
      </c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REG-CHG-019</t>
        </is>
      </c>
      <c r="B33" s="79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16">
        <f>IF(B33="","",IF(K33="","Missing evidence",IF(COUNTIFS('06_EVIDENCE_REGISTER'!$A:$A,K33,'06_EVIDENCE_REGISTER'!$B:$B,A33,'06_EVIDENCE_REGISTER'!$K:$K,"Current")-COUNTIFS('06_EVIDENCE_REGISTER'!$A:$A,K33,'06_EVIDENCE_REGISTER'!$B:$B,A33,'06_EVIDENCE_REGISTER'!$K:$K,"Current",'06_EVIDENCE_REGISTER'!$I:$I,"&lt;"&amp;TODAY(),'06_EVIDENCE_REGISTER'!$I:$I,"&lt;&gt;")&gt;0,"Current evidence","Missing / stale / mismatched")))</f>
        <v/>
      </c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REG-CHG-020</t>
        </is>
      </c>
      <c r="B34" s="79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16">
        <f>IF(B34="","",IF(K34="","Missing evidence",IF(COUNTIFS('06_EVIDENCE_REGISTER'!$A:$A,K34,'06_EVIDENCE_REGISTER'!$B:$B,A34,'06_EVIDENCE_REGISTER'!$K:$K,"Current")-COUNTIFS('06_EVIDENCE_REGISTER'!$A:$A,K34,'06_EVIDENCE_REGISTER'!$B:$B,A34,'06_EVIDENCE_REGISTER'!$K:$K,"Current",'06_EVIDENCE_REGISTER'!$I:$I,"&lt;"&amp;TODAY(),'06_EVIDENCE_REGISTER'!$I:$I,"&lt;&gt;")&gt;0,"Current evidence","Missing / stale / mismatched")))</f>
        <v/>
      </c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REG-CHG-021</t>
        </is>
      </c>
      <c r="B35" s="79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16">
        <f>IF(B35="","",IF(K35="","Missing evidence",IF(COUNTIFS('06_EVIDENCE_REGISTER'!$A:$A,K35,'06_EVIDENCE_REGISTER'!$B:$B,A35,'06_EVIDENCE_REGISTER'!$K:$K,"Current")-COUNTIFS('06_EVIDENCE_REGISTER'!$A:$A,K35,'06_EVIDENCE_REGISTER'!$B:$B,A35,'06_EVIDENCE_REGISTER'!$K:$K,"Current",'06_EVIDENCE_REGISTER'!$I:$I,"&lt;"&amp;TODAY(),'06_EVIDENCE_REGISTER'!$I:$I,"&lt;&gt;")&gt;0,"Current evidence","Missing / stale / mismatched")))</f>
        <v/>
      </c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REG-CHG-022</t>
        </is>
      </c>
      <c r="B36" s="79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16">
        <f>IF(B36="","",IF(K36="","Missing evidence",IF(COUNTIFS('06_EVIDENCE_REGISTER'!$A:$A,K36,'06_EVIDENCE_REGISTER'!$B:$B,A36,'06_EVIDENCE_REGISTER'!$K:$K,"Current")-COUNTIFS('06_EVIDENCE_REGISTER'!$A:$A,K36,'06_EVIDENCE_REGISTER'!$B:$B,A36,'06_EVIDENCE_REGISTER'!$K:$K,"Current",'06_EVIDENCE_REGISTER'!$I:$I,"&lt;"&amp;TODAY(),'06_EVIDENCE_REGISTER'!$I:$I,"&lt;&gt;")&gt;0,"Current evidence","Missing / stale / mismatched")))</f>
        <v/>
      </c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REG-CHG-023</t>
        </is>
      </c>
      <c r="B37" s="79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16">
        <f>IF(B37="","",IF(K37="","Missing evidence",IF(COUNTIFS('06_EVIDENCE_REGISTER'!$A:$A,K37,'06_EVIDENCE_REGISTER'!$B:$B,A37,'06_EVIDENCE_REGISTER'!$K:$K,"Current")-COUNTIFS('06_EVIDENCE_REGISTER'!$A:$A,K37,'06_EVIDENCE_REGISTER'!$B:$B,A37,'06_EVIDENCE_REGISTER'!$K:$K,"Current",'06_EVIDENCE_REGISTER'!$I:$I,"&lt;"&amp;TODAY(),'06_EVIDENCE_REGISTER'!$I:$I,"&lt;&gt;")&gt;0,"Current evidence","Missing / stale / mismatched")))</f>
        <v/>
      </c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REG-CHG-024</t>
        </is>
      </c>
      <c r="B38" s="79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16">
        <f>IF(B38="","",IF(K38="","Missing evidence",IF(COUNTIFS('06_EVIDENCE_REGISTER'!$A:$A,K38,'06_EVIDENCE_REGISTER'!$B:$B,A38,'06_EVIDENCE_REGISTER'!$K:$K,"Current")-COUNTIFS('06_EVIDENCE_REGISTER'!$A:$A,K38,'06_EVIDENCE_REGISTER'!$B:$B,A38,'06_EVIDENCE_REGISTER'!$K:$K,"Current",'06_EVIDENCE_REGISTER'!$I:$I,"&lt;"&amp;TODAY(),'06_EVIDENCE_REGISTER'!$I:$I,"&lt;&gt;")&gt;0,"Current evidence","Missing / stale / mismatched")))</f>
        <v/>
      </c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REG-CHG-025</t>
        </is>
      </c>
      <c r="B39" s="79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16">
        <f>IF(B39="","",IF(K39="","Missing evidence",IF(COUNTIFS('06_EVIDENCE_REGISTER'!$A:$A,K39,'06_EVIDENCE_REGISTER'!$B:$B,A39,'06_EVIDENCE_REGISTER'!$K:$K,"Current")-COUNTIFS('06_EVIDENCE_REGISTER'!$A:$A,K39,'06_EVIDENCE_REGISTER'!$B:$B,A39,'06_EVIDENCE_REGISTER'!$K:$K,"Current",'06_EVIDENCE_REGISTER'!$I:$I,"&lt;"&amp;TODAY(),'06_EVIDENCE_REGISTER'!$I:$I,"&lt;&gt;")&gt;0,"Current evidence","Missing / stale / mismatched")))</f>
        <v/>
      </c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REG-CHG-026</t>
        </is>
      </c>
      <c r="B40" s="79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16">
        <f>IF(B40="","",IF(K40="","Missing evidence",IF(COUNTIFS('06_EVIDENCE_REGISTER'!$A:$A,K40,'06_EVIDENCE_REGISTER'!$B:$B,A40,'06_EVIDENCE_REGISTER'!$K:$K,"Current")-COUNTIFS('06_EVIDENCE_REGISTER'!$A:$A,K40,'06_EVIDENCE_REGISTER'!$B:$B,A40,'06_EVIDENCE_REGISTER'!$K:$K,"Current",'06_EVIDENCE_REGISTER'!$I:$I,"&lt;"&amp;TODAY(),'06_EVIDENCE_REGISTER'!$I:$I,"&lt;&gt;")&gt;0,"Current evidence","Missing / stale / mismatched")))</f>
        <v/>
      </c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REG-CHG-027</t>
        </is>
      </c>
      <c r="B41" s="79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16">
        <f>IF(B41="","",IF(K41="","Missing evidence",IF(COUNTIFS('06_EVIDENCE_REGISTER'!$A:$A,K41,'06_EVIDENCE_REGISTER'!$B:$B,A41,'06_EVIDENCE_REGISTER'!$K:$K,"Current")-COUNTIFS('06_EVIDENCE_REGISTER'!$A:$A,K41,'06_EVIDENCE_REGISTER'!$B:$B,A41,'06_EVIDENCE_REGISTER'!$K:$K,"Current",'06_EVIDENCE_REGISTER'!$I:$I,"&lt;"&amp;TODAY(),'06_EVIDENCE_REGISTER'!$I:$I,"&lt;&gt;")&gt;0,"Current evidence","Missing / stale / mismatched")))</f>
        <v/>
      </c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REG-CHG-028</t>
        </is>
      </c>
      <c r="B42" s="79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16">
        <f>IF(B42="","",IF(K42="","Missing evidence",IF(COUNTIFS('06_EVIDENCE_REGISTER'!$A:$A,K42,'06_EVIDENCE_REGISTER'!$B:$B,A42,'06_EVIDENCE_REGISTER'!$K:$K,"Current")-COUNTIFS('06_EVIDENCE_REGISTER'!$A:$A,K42,'06_EVIDENCE_REGISTER'!$B:$B,A42,'06_EVIDENCE_REGISTER'!$K:$K,"Current",'06_EVIDENCE_REGISTER'!$I:$I,"&lt;"&amp;TODAY(),'06_EVIDENCE_REGISTER'!$I:$I,"&lt;&gt;")&gt;0,"Current evidence","Missing / stale / mismatched")))</f>
        <v/>
      </c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REG-CHG-029</t>
        </is>
      </c>
      <c r="B43" s="79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16">
        <f>IF(B43="","",IF(K43="","Missing evidence",IF(COUNTIFS('06_EVIDENCE_REGISTER'!$A:$A,K43,'06_EVIDENCE_REGISTER'!$B:$B,A43,'06_EVIDENCE_REGISTER'!$K:$K,"Current")-COUNTIFS('06_EVIDENCE_REGISTER'!$A:$A,K43,'06_EVIDENCE_REGISTER'!$B:$B,A43,'06_EVIDENCE_REGISTER'!$K:$K,"Current",'06_EVIDENCE_REGISTER'!$I:$I,"&lt;"&amp;TODAY(),'06_EVIDENCE_REGISTER'!$I:$I,"&lt;&gt;")&gt;0,"Current evidence","Missing / stale / mismatched")))</f>
        <v/>
      </c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REG-CHG-030</t>
        </is>
      </c>
      <c r="B44" s="79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16">
        <f>IF(B44="","",IF(K44="","Missing evidence",IF(COUNTIFS('06_EVIDENCE_REGISTER'!$A:$A,K44,'06_EVIDENCE_REGISTER'!$B:$B,A44,'06_EVIDENCE_REGISTER'!$K:$K,"Current")-COUNTIFS('06_EVIDENCE_REGISTER'!$A:$A,K44,'06_EVIDENCE_REGISTER'!$B:$B,A44,'06_EVIDENCE_REGISTER'!$K:$K,"Current",'06_EVIDENCE_REGISTER'!$I:$I,"&lt;"&amp;TODAY(),'06_EVIDENCE_REGISTER'!$I:$I,"&lt;&gt;")&gt;0,"Current evidence","Missing / stale / mismatched")))</f>
        <v/>
      </c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REG-CHG-031</t>
        </is>
      </c>
      <c r="B45" s="79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16">
        <f>IF(B45="","",IF(K45="","Missing evidence",IF(COUNTIFS('06_EVIDENCE_REGISTER'!$A:$A,K45,'06_EVIDENCE_REGISTER'!$B:$B,A45,'06_EVIDENCE_REGISTER'!$K:$K,"Current")-COUNTIFS('06_EVIDENCE_REGISTER'!$A:$A,K45,'06_EVIDENCE_REGISTER'!$B:$B,A45,'06_EVIDENCE_REGISTER'!$K:$K,"Current",'06_EVIDENCE_REGISTER'!$I:$I,"&lt;"&amp;TODAY(),'06_EVIDENCE_REGISTER'!$I:$I,"&lt;&gt;")&gt;0,"Current evidence","Missing / stale / mismatched")))</f>
        <v/>
      </c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REG-CHG-032</t>
        </is>
      </c>
      <c r="B46" s="79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16">
        <f>IF(B46="","",IF(K46="","Missing evidence",IF(COUNTIFS('06_EVIDENCE_REGISTER'!$A:$A,K46,'06_EVIDENCE_REGISTER'!$B:$B,A46,'06_EVIDENCE_REGISTER'!$K:$K,"Current")-COUNTIFS('06_EVIDENCE_REGISTER'!$A:$A,K46,'06_EVIDENCE_REGISTER'!$B:$B,A46,'06_EVIDENCE_REGISTER'!$K:$K,"Current",'06_EVIDENCE_REGISTER'!$I:$I,"&lt;"&amp;TODAY(),'06_EVIDENCE_REGISTER'!$I:$I,"&lt;&gt;")&gt;0,"Current evidence","Missing / stale / mismatched")))</f>
        <v/>
      </c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REG-CHG-033</t>
        </is>
      </c>
      <c r="B47" s="79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16">
        <f>IF(B47="","",IF(K47="","Missing evidence",IF(COUNTIFS('06_EVIDENCE_REGISTER'!$A:$A,K47,'06_EVIDENCE_REGISTER'!$B:$B,A47,'06_EVIDENCE_REGISTER'!$K:$K,"Current")-COUNTIFS('06_EVIDENCE_REGISTER'!$A:$A,K47,'06_EVIDENCE_REGISTER'!$B:$B,A47,'06_EVIDENCE_REGISTER'!$K:$K,"Current",'06_EVIDENCE_REGISTER'!$I:$I,"&lt;"&amp;TODAY(),'06_EVIDENCE_REGISTER'!$I:$I,"&lt;&gt;")&gt;0,"Current evidence","Missing / stale / mismatched")))</f>
        <v/>
      </c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REG-CHG-034</t>
        </is>
      </c>
      <c r="B48" s="79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16">
        <f>IF(B48="","",IF(K48="","Missing evidence",IF(COUNTIFS('06_EVIDENCE_REGISTER'!$A:$A,K48,'06_EVIDENCE_REGISTER'!$B:$B,A48,'06_EVIDENCE_REGISTER'!$K:$K,"Current")-COUNTIFS('06_EVIDENCE_REGISTER'!$A:$A,K48,'06_EVIDENCE_REGISTER'!$B:$B,A48,'06_EVIDENCE_REGISTER'!$K:$K,"Current",'06_EVIDENCE_REGISTER'!$I:$I,"&lt;"&amp;TODAY(),'06_EVIDENCE_REGISTER'!$I:$I,"&lt;&gt;")&gt;0,"Current evidence","Missing / stale / mismatched")))</f>
        <v/>
      </c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REG-CHG-035</t>
        </is>
      </c>
      <c r="B49" s="79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16">
        <f>IF(B49="","",IF(K49="","Missing evidence",IF(COUNTIFS('06_EVIDENCE_REGISTER'!$A:$A,K49,'06_EVIDENCE_REGISTER'!$B:$B,A49,'06_EVIDENCE_REGISTER'!$K:$K,"Current")-COUNTIFS('06_EVIDENCE_REGISTER'!$A:$A,K49,'06_EVIDENCE_REGISTER'!$B:$B,A49,'06_EVIDENCE_REGISTER'!$K:$K,"Current",'06_EVIDENCE_REGISTER'!$I:$I,"&lt;"&amp;TODAY(),'06_EVIDENCE_REGISTER'!$I:$I,"&lt;&gt;")&gt;0,"Current evidence","Missing / stale / mismatched")))</f>
        <v/>
      </c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REG-CHG-036</t>
        </is>
      </c>
      <c r="B50" s="79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16">
        <f>IF(B50="","",IF(K50="","Missing evidence",IF(COUNTIFS('06_EVIDENCE_REGISTER'!$A:$A,K50,'06_EVIDENCE_REGISTER'!$B:$B,A50,'06_EVIDENCE_REGISTER'!$K:$K,"Current")-COUNTIFS('06_EVIDENCE_REGISTER'!$A:$A,K50,'06_EVIDENCE_REGISTER'!$B:$B,A50,'06_EVIDENCE_REGISTER'!$K:$K,"Current",'06_EVIDENCE_REGISTER'!$I:$I,"&lt;"&amp;TODAY(),'06_EVIDENCE_REGISTER'!$I:$I,"&lt;&gt;")&gt;0,"Current evidence","Missing / stale / mismatched")))</f>
        <v/>
      </c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REG-CHG-037</t>
        </is>
      </c>
      <c r="B51" s="79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16">
        <f>IF(B51="","",IF(K51="","Missing evidence",IF(COUNTIFS('06_EVIDENCE_REGISTER'!$A:$A,K51,'06_EVIDENCE_REGISTER'!$B:$B,A51,'06_EVIDENCE_REGISTER'!$K:$K,"Current")-COUNTIFS('06_EVIDENCE_REGISTER'!$A:$A,K51,'06_EVIDENCE_REGISTER'!$B:$B,A51,'06_EVIDENCE_REGISTER'!$K:$K,"Current",'06_EVIDENCE_REGISTER'!$I:$I,"&lt;"&amp;TODAY(),'06_EVIDENCE_REGISTER'!$I:$I,"&lt;&gt;")&gt;0,"Current evidence","Missing / stale / mismatched")))</f>
        <v/>
      </c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REG-CHG-038</t>
        </is>
      </c>
      <c r="B52" s="79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16">
        <f>IF(B52="","",IF(K52="","Missing evidence",IF(COUNTIFS('06_EVIDENCE_REGISTER'!$A:$A,K52,'06_EVIDENCE_REGISTER'!$B:$B,A52,'06_EVIDENCE_REGISTER'!$K:$K,"Current")-COUNTIFS('06_EVIDENCE_REGISTER'!$A:$A,K52,'06_EVIDENCE_REGISTER'!$B:$B,A52,'06_EVIDENCE_REGISTER'!$K:$K,"Current",'06_EVIDENCE_REGISTER'!$I:$I,"&lt;"&amp;TODAY(),'06_EVIDENCE_REGISTER'!$I:$I,"&lt;&gt;")&gt;0,"Current evidence","Missing / stale / mismatched")))</f>
        <v/>
      </c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REG-CHG-039</t>
        </is>
      </c>
      <c r="B53" s="79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16">
        <f>IF(B53="","",IF(K53="","Missing evidence",IF(COUNTIFS('06_EVIDENCE_REGISTER'!$A:$A,K53,'06_EVIDENCE_REGISTER'!$B:$B,A53,'06_EVIDENCE_REGISTER'!$K:$K,"Current")-COUNTIFS('06_EVIDENCE_REGISTER'!$A:$A,K53,'06_EVIDENCE_REGISTER'!$B:$B,A53,'06_EVIDENCE_REGISTER'!$K:$K,"Current",'06_EVIDENCE_REGISTER'!$I:$I,"&lt;"&amp;TODAY(),'06_EVIDENCE_REGISTER'!$I:$I,"&lt;&gt;")&gt;0,"Current evidence","Missing / stale / mismatched")))</f>
        <v/>
      </c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REG-CHG-040</t>
        </is>
      </c>
      <c r="B54" s="79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16">
        <f>IF(B54="","",IF(K54="","Missing evidence",IF(COUNTIFS('06_EVIDENCE_REGISTER'!$A:$A,K54,'06_EVIDENCE_REGISTER'!$B:$B,A54,'06_EVIDENCE_REGISTER'!$K:$K,"Current")-COUNTIFS('06_EVIDENCE_REGISTER'!$A:$A,K54,'06_EVIDENCE_REGISTER'!$B:$B,A54,'06_EVIDENCE_REGISTER'!$K:$K,"Current",'06_EVIDENCE_REGISTER'!$I:$I,"&lt;"&amp;TODAY(),'06_EVIDENCE_REGISTER'!$I:$I,"&lt;&gt;")&gt;0,"Current evidence","Missing / stale / mismatched")))</f>
        <v/>
      </c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REG-CHG-041</t>
        </is>
      </c>
      <c r="B55" s="79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16">
        <f>IF(B55="","",IF(K55="","Missing evidence",IF(COUNTIFS('06_EVIDENCE_REGISTER'!$A:$A,K55,'06_EVIDENCE_REGISTER'!$B:$B,A55,'06_EVIDENCE_REGISTER'!$K:$K,"Current")-COUNTIFS('06_EVIDENCE_REGISTER'!$A:$A,K55,'06_EVIDENCE_REGISTER'!$B:$B,A55,'06_EVIDENCE_REGISTER'!$K:$K,"Current",'06_EVIDENCE_REGISTER'!$I:$I,"&lt;"&amp;TODAY(),'06_EVIDENCE_REGISTER'!$I:$I,"&lt;&gt;")&gt;0,"Current evidence","Missing / stale / mismatched")))</f>
        <v/>
      </c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REG-CHG-042</t>
        </is>
      </c>
      <c r="B56" s="79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16">
        <f>IF(B56="","",IF(K56="","Missing evidence",IF(COUNTIFS('06_EVIDENCE_REGISTER'!$A:$A,K56,'06_EVIDENCE_REGISTER'!$B:$B,A56,'06_EVIDENCE_REGISTER'!$K:$K,"Current")-COUNTIFS('06_EVIDENCE_REGISTER'!$A:$A,K56,'06_EVIDENCE_REGISTER'!$B:$B,A56,'06_EVIDENCE_REGISTER'!$K:$K,"Current",'06_EVIDENCE_REGISTER'!$I:$I,"&lt;"&amp;TODAY(),'06_EVIDENCE_REGISTER'!$I:$I,"&lt;&gt;")&gt;0,"Current evidence","Missing / stale / mismatched")))</f>
        <v/>
      </c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REG-CHG-043</t>
        </is>
      </c>
      <c r="B57" s="79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16">
        <f>IF(B57="","",IF(K57="","Missing evidence",IF(COUNTIFS('06_EVIDENCE_REGISTER'!$A:$A,K57,'06_EVIDENCE_REGISTER'!$B:$B,A57,'06_EVIDENCE_REGISTER'!$K:$K,"Current")-COUNTIFS('06_EVIDENCE_REGISTER'!$A:$A,K57,'06_EVIDENCE_REGISTER'!$B:$B,A57,'06_EVIDENCE_REGISTER'!$K:$K,"Current",'06_EVIDENCE_REGISTER'!$I:$I,"&lt;"&amp;TODAY(),'06_EVIDENCE_REGISTER'!$I:$I,"&lt;&gt;")&gt;0,"Current evidence","Missing / stale / mismatched")))</f>
        <v/>
      </c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REG-CHG-044</t>
        </is>
      </c>
      <c r="B58" s="79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16">
        <f>IF(B58="","",IF(K58="","Missing evidence",IF(COUNTIFS('06_EVIDENCE_REGISTER'!$A:$A,K58,'06_EVIDENCE_REGISTER'!$B:$B,A58,'06_EVIDENCE_REGISTER'!$K:$K,"Current")-COUNTIFS('06_EVIDENCE_REGISTER'!$A:$A,K58,'06_EVIDENCE_REGISTER'!$B:$B,A58,'06_EVIDENCE_REGISTER'!$K:$K,"Current",'06_EVIDENCE_REGISTER'!$I:$I,"&lt;"&amp;TODAY(),'06_EVIDENCE_REGISTER'!$I:$I,"&lt;&gt;")&gt;0,"Current evidence","Missing / stale / mismatched")))</f>
        <v/>
      </c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REG-CHG-045</t>
        </is>
      </c>
      <c r="B59" s="79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16">
        <f>IF(B59="","",IF(K59="","Missing evidence",IF(COUNTIFS('06_EVIDENCE_REGISTER'!$A:$A,K59,'06_EVIDENCE_REGISTER'!$B:$B,A59,'06_EVIDENCE_REGISTER'!$K:$K,"Current")-COUNTIFS('06_EVIDENCE_REGISTER'!$A:$A,K59,'06_EVIDENCE_REGISTER'!$B:$B,A59,'06_EVIDENCE_REGISTER'!$K:$K,"Current",'06_EVIDENCE_REGISTER'!$I:$I,"&lt;"&amp;TODAY(),'06_EVIDENCE_REGISTER'!$I:$I,"&lt;&gt;")&gt;0,"Current evidence","Missing / stale / mismatched")))</f>
        <v/>
      </c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REG-CHG-046</t>
        </is>
      </c>
      <c r="B60" s="79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16">
        <f>IF(B60="","",IF(K60="","Missing evidence",IF(COUNTIFS('06_EVIDENCE_REGISTER'!$A:$A,K60,'06_EVIDENCE_REGISTER'!$B:$B,A60,'06_EVIDENCE_REGISTER'!$K:$K,"Current")-COUNTIFS('06_EVIDENCE_REGISTER'!$A:$A,K60,'06_EVIDENCE_REGISTER'!$B:$B,A60,'06_EVIDENCE_REGISTER'!$K:$K,"Current",'06_EVIDENCE_REGISTER'!$I:$I,"&lt;"&amp;TODAY(),'06_EVIDENCE_REGISTER'!$I:$I,"&lt;&gt;")&gt;0,"Current evidence","Missing / stale / mismatched")))</f>
        <v/>
      </c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REG-CHG-047</t>
        </is>
      </c>
      <c r="B61" s="79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16">
        <f>IF(B61="","",IF(K61="","Missing evidence",IF(COUNTIFS('06_EVIDENCE_REGISTER'!$A:$A,K61,'06_EVIDENCE_REGISTER'!$B:$B,A61,'06_EVIDENCE_REGISTER'!$K:$K,"Current")-COUNTIFS('06_EVIDENCE_REGISTER'!$A:$A,K61,'06_EVIDENCE_REGISTER'!$B:$B,A61,'06_EVIDENCE_REGISTER'!$K:$K,"Current",'06_EVIDENCE_REGISTER'!$I:$I,"&lt;"&amp;TODAY(),'06_EVIDENCE_REGISTER'!$I:$I,"&lt;&gt;")&gt;0,"Current evidence","Missing / stale / mismatched")))</f>
        <v/>
      </c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REG-CHG-048</t>
        </is>
      </c>
      <c r="B62" s="79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16">
        <f>IF(B62="","",IF(K62="","Missing evidence",IF(COUNTIFS('06_EVIDENCE_REGISTER'!$A:$A,K62,'06_EVIDENCE_REGISTER'!$B:$B,A62,'06_EVIDENCE_REGISTER'!$K:$K,"Current")-COUNTIFS('06_EVIDENCE_REGISTER'!$A:$A,K62,'06_EVIDENCE_REGISTER'!$B:$B,A62,'06_EVIDENCE_REGISTER'!$K:$K,"Current",'06_EVIDENCE_REGISTER'!$I:$I,"&lt;"&amp;TODAY(),'06_EVIDENCE_REGISTER'!$I:$I,"&lt;&gt;")&gt;0,"Current evidence","Missing / stale / mismatched")))</f>
        <v/>
      </c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REG-CHG-049</t>
        </is>
      </c>
      <c r="B63" s="79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16">
        <f>IF(B63="","",IF(K63="","Missing evidence",IF(COUNTIFS('06_EVIDENCE_REGISTER'!$A:$A,K63,'06_EVIDENCE_REGISTER'!$B:$B,A63,'06_EVIDENCE_REGISTER'!$K:$K,"Current")-COUNTIFS('06_EVIDENCE_REGISTER'!$A:$A,K63,'06_EVIDENCE_REGISTER'!$B:$B,A63,'06_EVIDENCE_REGISTER'!$K:$K,"Current",'06_EVIDENCE_REGISTER'!$I:$I,"&lt;"&amp;TODAY(),'06_EVIDENCE_REGISTER'!$I:$I,"&lt;&gt;")&gt;0,"Current evidence","Missing / stale / mismatched")))</f>
        <v/>
      </c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REG-CHG-050</t>
        </is>
      </c>
      <c r="B64" s="79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16">
        <f>IF(B64="","",IF(K64="","Missing evidence",IF(COUNTIFS('06_EVIDENCE_REGISTER'!$A:$A,K64,'06_EVIDENCE_REGISTER'!$B:$B,A64,'06_EVIDENCE_REGISTER'!$K:$K,"Current")-COUNTIFS('06_EVIDENCE_REGISTER'!$A:$A,K64,'06_EVIDENCE_REGISTER'!$B:$B,A64,'06_EVIDENCE_REGISTER'!$K:$K,"Current",'06_EVIDENCE_REGISTER'!$I:$I,"&lt;"&amp;TODAY(),'06_EVIDENCE_REGISTER'!$I:$I,"&lt;&gt;")&gt;0,"Current evidence","Missing / stale / mismatched")))</f>
        <v/>
      </c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REG-CHG-051</t>
        </is>
      </c>
      <c r="B65" s="79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16">
        <f>IF(B65="","",IF(K65="","Missing evidence",IF(COUNTIFS('06_EVIDENCE_REGISTER'!$A:$A,K65,'06_EVIDENCE_REGISTER'!$B:$B,A65,'06_EVIDENCE_REGISTER'!$K:$K,"Current")-COUNTIFS('06_EVIDENCE_REGISTER'!$A:$A,K65,'06_EVIDENCE_REGISTER'!$B:$B,A65,'06_EVIDENCE_REGISTER'!$K:$K,"Current",'06_EVIDENCE_REGISTER'!$I:$I,"&lt;"&amp;TODAY(),'06_EVIDENCE_REGISTER'!$I:$I,"&lt;&gt;")&gt;0,"Current evidence","Missing / stale / mismatched")))</f>
        <v/>
      </c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REG-CHG-052</t>
        </is>
      </c>
      <c r="B66" s="79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16">
        <f>IF(B66="","",IF(K66="","Missing evidence",IF(COUNTIFS('06_EVIDENCE_REGISTER'!$A:$A,K66,'06_EVIDENCE_REGISTER'!$B:$B,A66,'06_EVIDENCE_REGISTER'!$K:$K,"Current")-COUNTIFS('06_EVIDENCE_REGISTER'!$A:$A,K66,'06_EVIDENCE_REGISTER'!$B:$B,A66,'06_EVIDENCE_REGISTER'!$K:$K,"Current",'06_EVIDENCE_REGISTER'!$I:$I,"&lt;"&amp;TODAY(),'06_EVIDENCE_REGISTER'!$I:$I,"&lt;&gt;")&gt;0,"Current evidence","Missing / stale / mismatched")))</f>
        <v/>
      </c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REG-CHG-053</t>
        </is>
      </c>
      <c r="B67" s="79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16">
        <f>IF(B67="","",IF(K67="","Missing evidence",IF(COUNTIFS('06_EVIDENCE_REGISTER'!$A:$A,K67,'06_EVIDENCE_REGISTER'!$B:$B,A67,'06_EVIDENCE_REGISTER'!$K:$K,"Current")-COUNTIFS('06_EVIDENCE_REGISTER'!$A:$A,K67,'06_EVIDENCE_REGISTER'!$B:$B,A67,'06_EVIDENCE_REGISTER'!$K:$K,"Current",'06_EVIDENCE_REGISTER'!$I:$I,"&lt;"&amp;TODAY(),'06_EVIDENCE_REGISTER'!$I:$I,"&lt;&gt;")&gt;0,"Current evidence","Missing / stale / mismatched")))</f>
        <v/>
      </c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REG-CHG-054</t>
        </is>
      </c>
      <c r="B68" s="79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16">
        <f>IF(B68="","",IF(K68="","Missing evidence",IF(COUNTIFS('06_EVIDENCE_REGISTER'!$A:$A,K68,'06_EVIDENCE_REGISTER'!$B:$B,A68,'06_EVIDENCE_REGISTER'!$K:$K,"Current")-COUNTIFS('06_EVIDENCE_REGISTER'!$A:$A,K68,'06_EVIDENCE_REGISTER'!$B:$B,A68,'06_EVIDENCE_REGISTER'!$K:$K,"Current",'06_EVIDENCE_REGISTER'!$I:$I,"&lt;"&amp;TODAY(),'06_EVIDENCE_REGISTER'!$I:$I,"&lt;&gt;")&gt;0,"Current evidence","Missing / stale / mismatched")))</f>
        <v/>
      </c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REG-CHG-055</t>
        </is>
      </c>
      <c r="B69" s="79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16">
        <f>IF(B69="","",IF(K69="","Missing evidence",IF(COUNTIFS('06_EVIDENCE_REGISTER'!$A:$A,K69,'06_EVIDENCE_REGISTER'!$B:$B,A69,'06_EVIDENCE_REGISTER'!$K:$K,"Current")-COUNTIFS('06_EVIDENCE_REGISTER'!$A:$A,K69,'06_EVIDENCE_REGISTER'!$B:$B,A69,'06_EVIDENCE_REGISTER'!$K:$K,"Current",'06_EVIDENCE_REGISTER'!$I:$I,"&lt;"&amp;TODAY(),'06_EVIDENCE_REGISTER'!$I:$I,"&lt;&gt;")&gt;0,"Current evidence","Missing / stale / mismatched")))</f>
        <v/>
      </c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REG-CHG-056</t>
        </is>
      </c>
      <c r="B70" s="79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16">
        <f>IF(B70="","",IF(K70="","Missing evidence",IF(COUNTIFS('06_EVIDENCE_REGISTER'!$A:$A,K70,'06_EVIDENCE_REGISTER'!$B:$B,A70,'06_EVIDENCE_REGISTER'!$K:$K,"Current")-COUNTIFS('06_EVIDENCE_REGISTER'!$A:$A,K70,'06_EVIDENCE_REGISTER'!$B:$B,A70,'06_EVIDENCE_REGISTER'!$K:$K,"Current",'06_EVIDENCE_REGISTER'!$I:$I,"&lt;"&amp;TODAY(),'06_EVIDENCE_REGISTER'!$I:$I,"&lt;&gt;")&gt;0,"Current evidence","Missing / stale / mismatched")))</f>
        <v/>
      </c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REG-CHG-057</t>
        </is>
      </c>
      <c r="B71" s="79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16">
        <f>IF(B71="","",IF(K71="","Missing evidence",IF(COUNTIFS('06_EVIDENCE_REGISTER'!$A:$A,K71,'06_EVIDENCE_REGISTER'!$B:$B,A71,'06_EVIDENCE_REGISTER'!$K:$K,"Current")-COUNTIFS('06_EVIDENCE_REGISTER'!$A:$A,K71,'06_EVIDENCE_REGISTER'!$B:$B,A71,'06_EVIDENCE_REGISTER'!$K:$K,"Current",'06_EVIDENCE_REGISTER'!$I:$I,"&lt;"&amp;TODAY(),'06_EVIDENCE_REGISTER'!$I:$I,"&lt;&gt;")&gt;0,"Current evidence","Missing / stale / mismatched")))</f>
        <v/>
      </c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REG-CHG-058</t>
        </is>
      </c>
      <c r="B72" s="79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16">
        <f>IF(B72="","",IF(K72="","Missing evidence",IF(COUNTIFS('06_EVIDENCE_REGISTER'!$A:$A,K72,'06_EVIDENCE_REGISTER'!$B:$B,A72,'06_EVIDENCE_REGISTER'!$K:$K,"Current")-COUNTIFS('06_EVIDENCE_REGISTER'!$A:$A,K72,'06_EVIDENCE_REGISTER'!$B:$B,A72,'06_EVIDENCE_REGISTER'!$K:$K,"Current",'06_EVIDENCE_REGISTER'!$I:$I,"&lt;"&amp;TODAY(),'06_EVIDENCE_REGISTER'!$I:$I,"&lt;&gt;")&gt;0,"Current evidence","Missing / stale / mismatched")))</f>
        <v/>
      </c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REG-CHG-059</t>
        </is>
      </c>
      <c r="B73" s="79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16">
        <f>IF(B73="","",IF(K73="","Missing evidence",IF(COUNTIFS('06_EVIDENCE_REGISTER'!$A:$A,K73,'06_EVIDENCE_REGISTER'!$B:$B,A73,'06_EVIDENCE_REGISTER'!$K:$K,"Current")-COUNTIFS('06_EVIDENCE_REGISTER'!$A:$A,K73,'06_EVIDENCE_REGISTER'!$B:$B,A73,'06_EVIDENCE_REGISTER'!$K:$K,"Current",'06_EVIDENCE_REGISTER'!$I:$I,"&lt;"&amp;TODAY(),'06_EVIDENCE_REGISTER'!$I:$I,"&lt;&gt;")&gt;0,"Current evidence","Missing / stale / mismatched")))</f>
        <v/>
      </c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REG-CHG-060</t>
        </is>
      </c>
      <c r="B74" s="79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16">
        <f>IF(B74="","",IF(K74="","Missing evidence",IF(COUNTIFS('06_EVIDENCE_REGISTER'!$A:$A,K74,'06_EVIDENCE_REGISTER'!$B:$B,A74,'06_EVIDENCE_REGISTER'!$K:$K,"Current")-COUNTIFS('06_EVIDENCE_REGISTER'!$A:$A,K74,'06_EVIDENCE_REGISTER'!$B:$B,A74,'06_EVIDENCE_REGISTER'!$K:$K,"Current",'06_EVIDENCE_REGISTER'!$I:$I,"&lt;"&amp;TODAY(),'06_EVIDENCE_REGISTER'!$I:$I,"&lt;&gt;")&gt;0,"Current evidence","Missing / stale / mismatched")))</f>
        <v/>
      </c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 ht="23" customHeight="1" s="70">
      <c r="A77" s="33" t="inlineStr">
        <is>
          <t>C — ARTICLE 5(2) REAL-TIME RBI URGENCY / PRE-USE GATE</t>
        </is>
      </c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 ht="31" customHeight="1" s="70">
      <c r="A78" s="40" t="inlineStr">
        <is>
          <t>Gate ID</t>
        </is>
      </c>
      <c r="B78" s="40" t="inlineStr">
        <is>
          <t>Requirement</t>
        </is>
      </c>
      <c r="C78" s="40" t="inlineStr">
        <is>
          <t>Applicability</t>
        </is>
      </c>
      <c r="D78" s="40" t="inlineStr">
        <is>
          <t>State / value</t>
        </is>
      </c>
      <c r="E78" s="40" t="inlineStr">
        <is>
          <t>Owner</t>
        </is>
      </c>
      <c r="F78" s="40" t="inlineStr">
        <is>
          <t>Evidence ID</t>
        </is>
      </c>
      <c r="G78" s="40" t="inlineStr">
        <is>
          <t>Evidence state</t>
        </is>
      </c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A5REG-01</t>
        </is>
      </c>
      <c r="B79" s="6" t="inlineStr">
        <is>
          <t>Article 27 FRIA completed before use</t>
        </is>
      </c>
      <c r="C79" s="16">
        <f>IF('01_REGISTRATION_PROFILE'!C25="Yes","Applicable","Not applicable")</f>
        <v/>
      </c>
      <c r="D79" s="46" t="str"/>
      <c r="E79" s="46" t="str"/>
      <c r="F79" s="46" t="str"/>
      <c r="G79" s="16">
        <f>IF(C79="Not applicable","N/A",IF(F79="","Missing evidence",IF(COUNTIFS('06_EVIDENCE_REGISTER'!$A:$A,F79,'06_EVIDENCE_REGISTER'!$B:$B,A79,'06_EVIDENCE_REGISTER'!$K:$K,"Current")-COUNTIFS('06_EVIDENCE_REGISTER'!$A:$A,F79,'06_EVIDENCE_REGISTER'!$B:$B,A79,'06_EVIDENCE_REGISTER'!$K:$K,"Current",'06_EVIDENCE_REGISTER'!$I:$I,"&lt;"&amp;TODAY(),'06_EVIDENCE_REGISTER'!$I:$I,"&lt;&gt;")&gt;0,"Current evidence","Missing / stale / mismatched")))</f>
        <v/>
      </c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A5REG-02</t>
        </is>
      </c>
      <c r="B80" s="6" t="inlineStr">
        <is>
          <t>EU database registration completed before use unless urgent</t>
        </is>
      </c>
      <c r="C80" s="16">
        <f>IF('01_REGISTRATION_PROFILE'!C25="Yes","Applicable","Not applicable")</f>
        <v/>
      </c>
      <c r="D80" s="46" t="str"/>
      <c r="E80" s="46" t="str"/>
      <c r="F80" s="46" t="str"/>
      <c r="G80" s="16">
        <f>IF(C80="Not applicable","N/A",IF(F80="","Missing evidence",IF(COUNTIFS('06_EVIDENCE_REGISTER'!$A:$A,F80,'06_EVIDENCE_REGISTER'!$B:$B,A80,'06_EVIDENCE_REGISTER'!$K:$K,"Current")-COUNTIFS('06_EVIDENCE_REGISTER'!$A:$A,F80,'06_EVIDENCE_REGISTER'!$B:$B,A80,'06_EVIDENCE_REGISTER'!$K:$K,"Current",'06_EVIDENCE_REGISTER'!$I:$I,"&lt;"&amp;TODAY(),'06_EVIDENCE_REGISTER'!$I:$I,"&lt;&gt;")&gt;0,"Current evidence","Missing / stale / mismatched")))</f>
        <v/>
      </c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A5REG-03</t>
        </is>
      </c>
      <c r="B81" s="6" t="inlineStr">
        <is>
          <t>If urgent, registration completed without undue delay after commencement</t>
        </is>
      </c>
      <c r="C81" s="16">
        <f>IF(AND('01_REGISTRATION_PROFILE'!C25="Yes",'01_REGISTRATION_PROFILE'!C26="Yes"),"Applicable","Not applicable")</f>
        <v/>
      </c>
      <c r="D81" s="46" t="str"/>
      <c r="E81" s="46" t="str"/>
      <c r="F81" s="46" t="str"/>
      <c r="G81" s="16">
        <f>IF(C81="Not applicable","N/A",IF(F81="","Missing evidence",IF(COUNTIFS('06_EVIDENCE_REGISTER'!$A:$A,F81,'06_EVIDENCE_REGISTER'!$B:$B,A81,'06_EVIDENCE_REGISTER'!$K:$K,"Current")-COUNTIFS('06_EVIDENCE_REGISTER'!$A:$A,F81,'06_EVIDENCE_REGISTER'!$B:$B,A81,'06_EVIDENCE_REGISTER'!$K:$K,"Current",'06_EVIDENCE_REGISTER'!$I:$I,"&lt;"&amp;TODAY(),'06_EVIDENCE_REGISTER'!$I:$I,"&lt;&gt;")&gt;0,"Current evidence","Missing / stale / mismatched")))</f>
        <v/>
      </c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L81"/>
  <mergeCells count="5">
    <mergeCell ref="A2:L2"/>
    <mergeCell ref="A1:L1"/>
    <mergeCell ref="A13:L13"/>
    <mergeCell ref="A3:L3"/>
    <mergeCell ref="A77:L77"/>
  </mergeCells>
  <dataValidations count="6">
    <dataValidation sqref="F5:F10" showDropDown="0" showInputMessage="0" showErrorMessage="0" allowBlank="0" type="list">
      <formula1>"Yes,No,N/A,Needs assessment"</formula1>
    </dataValidation>
    <dataValidation sqref="J5:J10" showDropDown="0" showInputMessage="0" showErrorMessage="0" allowBlank="0" type="list">
      <formula1>"Not started,Preparing,Ready to submit,Submitted / completed,Rejected / correction required,Blocked,Not applicable"</formula1>
    </dataValidation>
    <dataValidation sqref="D15:D74" showDropDown="0" showInputMessage="0" showErrorMessage="0" allowBlank="0" type="list">
      <formula1>"Section A,Section B,Section C,Secure non-public,National point 2,Article 5(2) RBI"</formula1>
    </dataValidation>
    <dataValidation sqref="E15:E74" showDropDown="0" showInputMessage="0" showErrorMessage="0" allowBlank="0" type="list">
      <formula1>"Initial registration,System version change,Intended-purpose change,Status change,Member-State change,Certificate change,Declaration/instructions update,FRIA/DPIA summary update,Provider/deployer/contact change,Withdrawal/recall,Correction after rejection,Other"</formula1>
    </dataValidation>
    <dataValidation sqref="J15:J74" showDropDown="0" showInputMessage="0" showErrorMessage="0" allowBlank="0" type="list">
      <formula1>"Open,Assessment,Prepared,Submitted,Accepted / reflected,Rejected / correction required,Closed"</formula1>
    </dataValidation>
    <dataValidation sqref="D79:D81" showDropDown="0" showInputMessage="0" showErrorMessage="0" allowBlank="0" type="list">
      <formula1>"Complete,Incomplete,Needs assessment,N/A"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Registration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Annex VIII fields, submission routes, updates or Article 5(2) gates. Store controlled pointers rather than unnecessary personal-data copies.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EV-REG-0001</t>
        </is>
      </c>
      <c r="B5" s="46" t="n"/>
      <c r="C5" s="46" t="n"/>
      <c r="D5" s="46" t="n"/>
      <c r="E5" s="46" t="n"/>
      <c r="F5" s="46" t="n"/>
      <c r="G5" s="46" t="n"/>
      <c r="H5" s="79" t="n"/>
      <c r="I5" s="79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EV-REG-0002</t>
        </is>
      </c>
      <c r="B6" s="46" t="n"/>
      <c r="C6" s="46" t="n"/>
      <c r="D6" s="46" t="n"/>
      <c r="E6" s="46" t="n"/>
      <c r="F6" s="46" t="n"/>
      <c r="G6" s="46" t="n"/>
      <c r="H6" s="79" t="n"/>
      <c r="I6" s="79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EV-REG-0003</t>
        </is>
      </c>
      <c r="B7" s="46" t="n"/>
      <c r="C7" s="46" t="n"/>
      <c r="D7" s="46" t="n"/>
      <c r="E7" s="46" t="n"/>
      <c r="F7" s="46" t="n"/>
      <c r="G7" s="46" t="n"/>
      <c r="H7" s="79" t="n"/>
      <c r="I7" s="79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EV-REG-0004</t>
        </is>
      </c>
      <c r="B8" s="46" t="n"/>
      <c r="C8" s="46" t="n"/>
      <c r="D8" s="46" t="n"/>
      <c r="E8" s="46" t="n"/>
      <c r="F8" s="46" t="n"/>
      <c r="G8" s="46" t="n"/>
      <c r="H8" s="79" t="n"/>
      <c r="I8" s="79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EV-REG-0005</t>
        </is>
      </c>
      <c r="B9" s="46" t="n"/>
      <c r="C9" s="46" t="n"/>
      <c r="D9" s="46" t="n"/>
      <c r="E9" s="46" t="n"/>
      <c r="F9" s="46" t="n"/>
      <c r="G9" s="46" t="n"/>
      <c r="H9" s="79" t="n"/>
      <c r="I9" s="79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EV-REG-0006</t>
        </is>
      </c>
      <c r="B10" s="46" t="n"/>
      <c r="C10" s="46" t="n"/>
      <c r="D10" s="46" t="n"/>
      <c r="E10" s="46" t="n"/>
      <c r="F10" s="46" t="n"/>
      <c r="G10" s="46" t="n"/>
      <c r="H10" s="79" t="n"/>
      <c r="I10" s="79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EV-REG-0007</t>
        </is>
      </c>
      <c r="B11" s="46" t="n"/>
      <c r="C11" s="46" t="n"/>
      <c r="D11" s="46" t="n"/>
      <c r="E11" s="46" t="n"/>
      <c r="F11" s="46" t="n"/>
      <c r="G11" s="46" t="n"/>
      <c r="H11" s="79" t="n"/>
      <c r="I11" s="79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EV-REG-0008</t>
        </is>
      </c>
      <c r="B12" s="46" t="n"/>
      <c r="C12" s="46" t="n"/>
      <c r="D12" s="46" t="n"/>
      <c r="E12" s="46" t="n"/>
      <c r="F12" s="46" t="n"/>
      <c r="G12" s="46" t="n"/>
      <c r="H12" s="79" t="n"/>
      <c r="I12" s="79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EV-REG-0009</t>
        </is>
      </c>
      <c r="B13" s="46" t="n"/>
      <c r="C13" s="46" t="n"/>
      <c r="D13" s="46" t="n"/>
      <c r="E13" s="46" t="n"/>
      <c r="F13" s="46" t="n"/>
      <c r="G13" s="46" t="n"/>
      <c r="H13" s="79" t="n"/>
      <c r="I13" s="79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EV-REG-0010</t>
        </is>
      </c>
      <c r="B14" s="46" t="n"/>
      <c r="C14" s="46" t="n"/>
      <c r="D14" s="46" t="n"/>
      <c r="E14" s="46" t="n"/>
      <c r="F14" s="46" t="n"/>
      <c r="G14" s="46" t="n"/>
      <c r="H14" s="79" t="n"/>
      <c r="I14" s="79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EV-REG-0011</t>
        </is>
      </c>
      <c r="B15" s="46" t="n"/>
      <c r="C15" s="46" t="n"/>
      <c r="D15" s="46" t="n"/>
      <c r="E15" s="46" t="n"/>
      <c r="F15" s="46" t="n"/>
      <c r="G15" s="46" t="n"/>
      <c r="H15" s="79" t="n"/>
      <c r="I15" s="79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EV-REG-0012</t>
        </is>
      </c>
      <c r="B16" s="46" t="n"/>
      <c r="C16" s="46" t="n"/>
      <c r="D16" s="46" t="n"/>
      <c r="E16" s="46" t="n"/>
      <c r="F16" s="46" t="n"/>
      <c r="G16" s="46" t="n"/>
      <c r="H16" s="79" t="n"/>
      <c r="I16" s="79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EV-REG-0013</t>
        </is>
      </c>
      <c r="B17" s="46" t="n"/>
      <c r="C17" s="46" t="n"/>
      <c r="D17" s="46" t="n"/>
      <c r="E17" s="46" t="n"/>
      <c r="F17" s="46" t="n"/>
      <c r="G17" s="46" t="n"/>
      <c r="H17" s="79" t="n"/>
      <c r="I17" s="79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EV-REG-0014</t>
        </is>
      </c>
      <c r="B18" s="46" t="n"/>
      <c r="C18" s="46" t="n"/>
      <c r="D18" s="46" t="n"/>
      <c r="E18" s="46" t="n"/>
      <c r="F18" s="46" t="n"/>
      <c r="G18" s="46" t="n"/>
      <c r="H18" s="79" t="n"/>
      <c r="I18" s="79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EV-REG-0015</t>
        </is>
      </c>
      <c r="B19" s="46" t="n"/>
      <c r="C19" s="46" t="n"/>
      <c r="D19" s="46" t="n"/>
      <c r="E19" s="46" t="n"/>
      <c r="F19" s="46" t="n"/>
      <c r="G19" s="46" t="n"/>
      <c r="H19" s="79" t="n"/>
      <c r="I19" s="79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EV-REG-0016</t>
        </is>
      </c>
      <c r="B20" s="46" t="n"/>
      <c r="C20" s="46" t="n"/>
      <c r="D20" s="46" t="n"/>
      <c r="E20" s="46" t="n"/>
      <c r="F20" s="46" t="n"/>
      <c r="G20" s="46" t="n"/>
      <c r="H20" s="79" t="n"/>
      <c r="I20" s="79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EV-REG-0017</t>
        </is>
      </c>
      <c r="B21" s="46" t="n"/>
      <c r="C21" s="46" t="n"/>
      <c r="D21" s="46" t="n"/>
      <c r="E21" s="46" t="n"/>
      <c r="F21" s="46" t="n"/>
      <c r="G21" s="46" t="n"/>
      <c r="H21" s="79" t="n"/>
      <c r="I21" s="79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EV-REG-0018</t>
        </is>
      </c>
      <c r="B22" s="46" t="n"/>
      <c r="C22" s="46" t="n"/>
      <c r="D22" s="46" t="n"/>
      <c r="E22" s="46" t="n"/>
      <c r="F22" s="46" t="n"/>
      <c r="G22" s="46" t="n"/>
      <c r="H22" s="79" t="n"/>
      <c r="I22" s="79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EV-REG-0019</t>
        </is>
      </c>
      <c r="B23" s="46" t="n"/>
      <c r="C23" s="46" t="n"/>
      <c r="D23" s="46" t="n"/>
      <c r="E23" s="46" t="n"/>
      <c r="F23" s="46" t="n"/>
      <c r="G23" s="46" t="n"/>
      <c r="H23" s="79" t="n"/>
      <c r="I23" s="79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EV-REG-0020</t>
        </is>
      </c>
      <c r="B24" s="46" t="n"/>
      <c r="C24" s="46" t="n"/>
      <c r="D24" s="46" t="n"/>
      <c r="E24" s="46" t="n"/>
      <c r="F24" s="46" t="n"/>
      <c r="G24" s="46" t="n"/>
      <c r="H24" s="79" t="n"/>
      <c r="I24" s="79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EV-REG-0021</t>
        </is>
      </c>
      <c r="B25" s="46" t="n"/>
      <c r="C25" s="46" t="n"/>
      <c r="D25" s="46" t="n"/>
      <c r="E25" s="46" t="n"/>
      <c r="F25" s="46" t="n"/>
      <c r="G25" s="46" t="n"/>
      <c r="H25" s="79" t="n"/>
      <c r="I25" s="79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EV-REG-0022</t>
        </is>
      </c>
      <c r="B26" s="46" t="n"/>
      <c r="C26" s="46" t="n"/>
      <c r="D26" s="46" t="n"/>
      <c r="E26" s="46" t="n"/>
      <c r="F26" s="46" t="n"/>
      <c r="G26" s="46" t="n"/>
      <c r="H26" s="79" t="n"/>
      <c r="I26" s="79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EV-REG-0023</t>
        </is>
      </c>
      <c r="B27" s="46" t="n"/>
      <c r="C27" s="46" t="n"/>
      <c r="D27" s="46" t="n"/>
      <c r="E27" s="46" t="n"/>
      <c r="F27" s="46" t="n"/>
      <c r="G27" s="46" t="n"/>
      <c r="H27" s="79" t="n"/>
      <c r="I27" s="79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EV-REG-0024</t>
        </is>
      </c>
      <c r="B28" s="46" t="n"/>
      <c r="C28" s="46" t="n"/>
      <c r="D28" s="46" t="n"/>
      <c r="E28" s="46" t="n"/>
      <c r="F28" s="46" t="n"/>
      <c r="G28" s="46" t="n"/>
      <c r="H28" s="79" t="n"/>
      <c r="I28" s="79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EV-REG-0025</t>
        </is>
      </c>
      <c r="B29" s="46" t="n"/>
      <c r="C29" s="46" t="n"/>
      <c r="D29" s="46" t="n"/>
      <c r="E29" s="46" t="n"/>
      <c r="F29" s="46" t="n"/>
      <c r="G29" s="46" t="n"/>
      <c r="H29" s="79" t="n"/>
      <c r="I29" s="79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EV-REG-0026</t>
        </is>
      </c>
      <c r="B30" s="46" t="n"/>
      <c r="C30" s="46" t="n"/>
      <c r="D30" s="46" t="n"/>
      <c r="E30" s="46" t="n"/>
      <c r="F30" s="46" t="n"/>
      <c r="G30" s="46" t="n"/>
      <c r="H30" s="79" t="n"/>
      <c r="I30" s="79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EV-REG-0027</t>
        </is>
      </c>
      <c r="B31" s="46" t="n"/>
      <c r="C31" s="46" t="n"/>
      <c r="D31" s="46" t="n"/>
      <c r="E31" s="46" t="n"/>
      <c r="F31" s="46" t="n"/>
      <c r="G31" s="46" t="n"/>
      <c r="H31" s="79" t="n"/>
      <c r="I31" s="79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EV-REG-0028</t>
        </is>
      </c>
      <c r="B32" s="46" t="n"/>
      <c r="C32" s="46" t="n"/>
      <c r="D32" s="46" t="n"/>
      <c r="E32" s="46" t="n"/>
      <c r="F32" s="46" t="n"/>
      <c r="G32" s="46" t="n"/>
      <c r="H32" s="79" t="n"/>
      <c r="I32" s="79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EV-REG-0029</t>
        </is>
      </c>
      <c r="B33" s="46" t="n"/>
      <c r="C33" s="46" t="n"/>
      <c r="D33" s="46" t="n"/>
      <c r="E33" s="46" t="n"/>
      <c r="F33" s="46" t="n"/>
      <c r="G33" s="46" t="n"/>
      <c r="H33" s="79" t="n"/>
      <c r="I33" s="79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EV-REG-0030</t>
        </is>
      </c>
      <c r="B34" s="46" t="n"/>
      <c r="C34" s="46" t="n"/>
      <c r="D34" s="46" t="n"/>
      <c r="E34" s="46" t="n"/>
      <c r="F34" s="46" t="n"/>
      <c r="G34" s="46" t="n"/>
      <c r="H34" s="79" t="n"/>
      <c r="I34" s="79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EV-REG-0031</t>
        </is>
      </c>
      <c r="B35" s="46" t="n"/>
      <c r="C35" s="46" t="n"/>
      <c r="D35" s="46" t="n"/>
      <c r="E35" s="46" t="n"/>
      <c r="F35" s="46" t="n"/>
      <c r="G35" s="46" t="n"/>
      <c r="H35" s="79" t="n"/>
      <c r="I35" s="79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EV-REG-0032</t>
        </is>
      </c>
      <c r="B36" s="46" t="n"/>
      <c r="C36" s="46" t="n"/>
      <c r="D36" s="46" t="n"/>
      <c r="E36" s="46" t="n"/>
      <c r="F36" s="46" t="n"/>
      <c r="G36" s="46" t="n"/>
      <c r="H36" s="79" t="n"/>
      <c r="I36" s="79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EV-REG-0033</t>
        </is>
      </c>
      <c r="B37" s="46" t="n"/>
      <c r="C37" s="46" t="n"/>
      <c r="D37" s="46" t="n"/>
      <c r="E37" s="46" t="n"/>
      <c r="F37" s="46" t="n"/>
      <c r="G37" s="46" t="n"/>
      <c r="H37" s="79" t="n"/>
      <c r="I37" s="79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EV-REG-0034</t>
        </is>
      </c>
      <c r="B38" s="46" t="n"/>
      <c r="C38" s="46" t="n"/>
      <c r="D38" s="46" t="n"/>
      <c r="E38" s="46" t="n"/>
      <c r="F38" s="46" t="n"/>
      <c r="G38" s="46" t="n"/>
      <c r="H38" s="79" t="n"/>
      <c r="I38" s="79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EV-REG-0035</t>
        </is>
      </c>
      <c r="B39" s="46" t="n"/>
      <c r="C39" s="46" t="n"/>
      <c r="D39" s="46" t="n"/>
      <c r="E39" s="46" t="n"/>
      <c r="F39" s="46" t="n"/>
      <c r="G39" s="46" t="n"/>
      <c r="H39" s="79" t="n"/>
      <c r="I39" s="79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EV-REG-0036</t>
        </is>
      </c>
      <c r="B40" s="46" t="n"/>
      <c r="C40" s="46" t="n"/>
      <c r="D40" s="46" t="n"/>
      <c r="E40" s="46" t="n"/>
      <c r="F40" s="46" t="n"/>
      <c r="G40" s="46" t="n"/>
      <c r="H40" s="79" t="n"/>
      <c r="I40" s="79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EV-REG-0037</t>
        </is>
      </c>
      <c r="B41" s="46" t="n"/>
      <c r="C41" s="46" t="n"/>
      <c r="D41" s="46" t="n"/>
      <c r="E41" s="46" t="n"/>
      <c r="F41" s="46" t="n"/>
      <c r="G41" s="46" t="n"/>
      <c r="H41" s="79" t="n"/>
      <c r="I41" s="79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EV-REG-0038</t>
        </is>
      </c>
      <c r="B42" s="46" t="n"/>
      <c r="C42" s="46" t="n"/>
      <c r="D42" s="46" t="n"/>
      <c r="E42" s="46" t="n"/>
      <c r="F42" s="46" t="n"/>
      <c r="G42" s="46" t="n"/>
      <c r="H42" s="79" t="n"/>
      <c r="I42" s="79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EV-REG-0039</t>
        </is>
      </c>
      <c r="B43" s="46" t="n"/>
      <c r="C43" s="46" t="n"/>
      <c r="D43" s="46" t="n"/>
      <c r="E43" s="46" t="n"/>
      <c r="F43" s="46" t="n"/>
      <c r="G43" s="46" t="n"/>
      <c r="H43" s="79" t="n"/>
      <c r="I43" s="79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EV-REG-0040</t>
        </is>
      </c>
      <c r="B44" s="46" t="n"/>
      <c r="C44" s="46" t="n"/>
      <c r="D44" s="46" t="n"/>
      <c r="E44" s="46" t="n"/>
      <c r="F44" s="46" t="n"/>
      <c r="G44" s="46" t="n"/>
      <c r="H44" s="79" t="n"/>
      <c r="I44" s="79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EV-REG-0041</t>
        </is>
      </c>
      <c r="B45" s="46" t="n"/>
      <c r="C45" s="46" t="n"/>
      <c r="D45" s="46" t="n"/>
      <c r="E45" s="46" t="n"/>
      <c r="F45" s="46" t="n"/>
      <c r="G45" s="46" t="n"/>
      <c r="H45" s="79" t="n"/>
      <c r="I45" s="79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EV-REG-0042</t>
        </is>
      </c>
      <c r="B46" s="46" t="n"/>
      <c r="C46" s="46" t="n"/>
      <c r="D46" s="46" t="n"/>
      <c r="E46" s="46" t="n"/>
      <c r="F46" s="46" t="n"/>
      <c r="G46" s="46" t="n"/>
      <c r="H46" s="79" t="n"/>
      <c r="I46" s="79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EV-REG-0043</t>
        </is>
      </c>
      <c r="B47" s="46" t="n"/>
      <c r="C47" s="46" t="n"/>
      <c r="D47" s="46" t="n"/>
      <c r="E47" s="46" t="n"/>
      <c r="F47" s="46" t="n"/>
      <c r="G47" s="46" t="n"/>
      <c r="H47" s="79" t="n"/>
      <c r="I47" s="79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EV-REG-0044</t>
        </is>
      </c>
      <c r="B48" s="46" t="n"/>
      <c r="C48" s="46" t="n"/>
      <c r="D48" s="46" t="n"/>
      <c r="E48" s="46" t="n"/>
      <c r="F48" s="46" t="n"/>
      <c r="G48" s="46" t="n"/>
      <c r="H48" s="79" t="n"/>
      <c r="I48" s="79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EV-REG-0045</t>
        </is>
      </c>
      <c r="B49" s="46" t="n"/>
      <c r="C49" s="46" t="n"/>
      <c r="D49" s="46" t="n"/>
      <c r="E49" s="46" t="n"/>
      <c r="F49" s="46" t="n"/>
      <c r="G49" s="46" t="n"/>
      <c r="H49" s="79" t="n"/>
      <c r="I49" s="79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EV-REG-0046</t>
        </is>
      </c>
      <c r="B50" s="46" t="n"/>
      <c r="C50" s="46" t="n"/>
      <c r="D50" s="46" t="n"/>
      <c r="E50" s="46" t="n"/>
      <c r="F50" s="46" t="n"/>
      <c r="G50" s="46" t="n"/>
      <c r="H50" s="79" t="n"/>
      <c r="I50" s="79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EV-REG-0047</t>
        </is>
      </c>
      <c r="B51" s="46" t="n"/>
      <c r="C51" s="46" t="n"/>
      <c r="D51" s="46" t="n"/>
      <c r="E51" s="46" t="n"/>
      <c r="F51" s="46" t="n"/>
      <c r="G51" s="46" t="n"/>
      <c r="H51" s="79" t="n"/>
      <c r="I51" s="79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EV-REG-0048</t>
        </is>
      </c>
      <c r="B52" s="46" t="n"/>
      <c r="C52" s="46" t="n"/>
      <c r="D52" s="46" t="n"/>
      <c r="E52" s="46" t="n"/>
      <c r="F52" s="46" t="n"/>
      <c r="G52" s="46" t="n"/>
      <c r="H52" s="79" t="n"/>
      <c r="I52" s="79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EV-REG-0049</t>
        </is>
      </c>
      <c r="B53" s="46" t="n"/>
      <c r="C53" s="46" t="n"/>
      <c r="D53" s="46" t="n"/>
      <c r="E53" s="46" t="n"/>
      <c r="F53" s="46" t="n"/>
      <c r="G53" s="46" t="n"/>
      <c r="H53" s="79" t="n"/>
      <c r="I53" s="79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EV-REG-0050</t>
        </is>
      </c>
      <c r="B54" s="46" t="n"/>
      <c r="C54" s="46" t="n"/>
      <c r="D54" s="46" t="n"/>
      <c r="E54" s="46" t="n"/>
      <c r="F54" s="46" t="n"/>
      <c r="G54" s="46" t="n"/>
      <c r="H54" s="79" t="n"/>
      <c r="I54" s="79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EV-REG-0051</t>
        </is>
      </c>
      <c r="B55" s="46" t="n"/>
      <c r="C55" s="46" t="n"/>
      <c r="D55" s="46" t="n"/>
      <c r="E55" s="46" t="n"/>
      <c r="F55" s="46" t="n"/>
      <c r="G55" s="46" t="n"/>
      <c r="H55" s="79" t="n"/>
      <c r="I55" s="79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EV-REG-0052</t>
        </is>
      </c>
      <c r="B56" s="46" t="n"/>
      <c r="C56" s="46" t="n"/>
      <c r="D56" s="46" t="n"/>
      <c r="E56" s="46" t="n"/>
      <c r="F56" s="46" t="n"/>
      <c r="G56" s="46" t="n"/>
      <c r="H56" s="79" t="n"/>
      <c r="I56" s="79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EV-REG-0053</t>
        </is>
      </c>
      <c r="B57" s="46" t="n"/>
      <c r="C57" s="46" t="n"/>
      <c r="D57" s="46" t="n"/>
      <c r="E57" s="46" t="n"/>
      <c r="F57" s="46" t="n"/>
      <c r="G57" s="46" t="n"/>
      <c r="H57" s="79" t="n"/>
      <c r="I57" s="79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EV-REG-0054</t>
        </is>
      </c>
      <c r="B58" s="46" t="n"/>
      <c r="C58" s="46" t="n"/>
      <c r="D58" s="46" t="n"/>
      <c r="E58" s="46" t="n"/>
      <c r="F58" s="46" t="n"/>
      <c r="G58" s="46" t="n"/>
      <c r="H58" s="79" t="n"/>
      <c r="I58" s="79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EV-REG-0055</t>
        </is>
      </c>
      <c r="B59" s="46" t="n"/>
      <c r="C59" s="46" t="n"/>
      <c r="D59" s="46" t="n"/>
      <c r="E59" s="46" t="n"/>
      <c r="F59" s="46" t="n"/>
      <c r="G59" s="46" t="n"/>
      <c r="H59" s="79" t="n"/>
      <c r="I59" s="79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EV-REG-0056</t>
        </is>
      </c>
      <c r="B60" s="46" t="n"/>
      <c r="C60" s="46" t="n"/>
      <c r="D60" s="46" t="n"/>
      <c r="E60" s="46" t="n"/>
      <c r="F60" s="46" t="n"/>
      <c r="G60" s="46" t="n"/>
      <c r="H60" s="79" t="n"/>
      <c r="I60" s="79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EV-REG-0057</t>
        </is>
      </c>
      <c r="B61" s="46" t="n"/>
      <c r="C61" s="46" t="n"/>
      <c r="D61" s="46" t="n"/>
      <c r="E61" s="46" t="n"/>
      <c r="F61" s="46" t="n"/>
      <c r="G61" s="46" t="n"/>
      <c r="H61" s="79" t="n"/>
      <c r="I61" s="79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EV-REG-0058</t>
        </is>
      </c>
      <c r="B62" s="46" t="n"/>
      <c r="C62" s="46" t="n"/>
      <c r="D62" s="46" t="n"/>
      <c r="E62" s="46" t="n"/>
      <c r="F62" s="46" t="n"/>
      <c r="G62" s="46" t="n"/>
      <c r="H62" s="79" t="n"/>
      <c r="I62" s="79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EV-REG-0059</t>
        </is>
      </c>
      <c r="B63" s="46" t="n"/>
      <c r="C63" s="46" t="n"/>
      <c r="D63" s="46" t="n"/>
      <c r="E63" s="46" t="n"/>
      <c r="F63" s="46" t="n"/>
      <c r="G63" s="46" t="n"/>
      <c r="H63" s="79" t="n"/>
      <c r="I63" s="79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EV-REG-0060</t>
        </is>
      </c>
      <c r="B64" s="46" t="n"/>
      <c r="C64" s="46" t="n"/>
      <c r="D64" s="46" t="n"/>
      <c r="E64" s="46" t="n"/>
      <c r="F64" s="46" t="n"/>
      <c r="G64" s="46" t="n"/>
      <c r="H64" s="79" t="n"/>
      <c r="I64" s="79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EV-REG-0061</t>
        </is>
      </c>
      <c r="B65" s="46" t="n"/>
      <c r="C65" s="46" t="n"/>
      <c r="D65" s="46" t="n"/>
      <c r="E65" s="46" t="n"/>
      <c r="F65" s="46" t="n"/>
      <c r="G65" s="46" t="n"/>
      <c r="H65" s="79" t="n"/>
      <c r="I65" s="79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EV-REG-0062</t>
        </is>
      </c>
      <c r="B66" s="46" t="n"/>
      <c r="C66" s="46" t="n"/>
      <c r="D66" s="46" t="n"/>
      <c r="E66" s="46" t="n"/>
      <c r="F66" s="46" t="n"/>
      <c r="G66" s="46" t="n"/>
      <c r="H66" s="79" t="n"/>
      <c r="I66" s="79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EV-REG-0063</t>
        </is>
      </c>
      <c r="B67" s="46" t="n"/>
      <c r="C67" s="46" t="n"/>
      <c r="D67" s="46" t="n"/>
      <c r="E67" s="46" t="n"/>
      <c r="F67" s="46" t="n"/>
      <c r="G67" s="46" t="n"/>
      <c r="H67" s="79" t="n"/>
      <c r="I67" s="79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EV-REG-0064</t>
        </is>
      </c>
      <c r="B68" s="46" t="n"/>
      <c r="C68" s="46" t="n"/>
      <c r="D68" s="46" t="n"/>
      <c r="E68" s="46" t="n"/>
      <c r="F68" s="46" t="n"/>
      <c r="G68" s="46" t="n"/>
      <c r="H68" s="79" t="n"/>
      <c r="I68" s="79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EV-REG-0065</t>
        </is>
      </c>
      <c r="B69" s="46" t="n"/>
      <c r="C69" s="46" t="n"/>
      <c r="D69" s="46" t="n"/>
      <c r="E69" s="46" t="n"/>
      <c r="F69" s="46" t="n"/>
      <c r="G69" s="46" t="n"/>
      <c r="H69" s="79" t="n"/>
      <c r="I69" s="79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EV-REG-0066</t>
        </is>
      </c>
      <c r="B70" s="46" t="n"/>
      <c r="C70" s="46" t="n"/>
      <c r="D70" s="46" t="n"/>
      <c r="E70" s="46" t="n"/>
      <c r="F70" s="46" t="n"/>
      <c r="G70" s="46" t="n"/>
      <c r="H70" s="79" t="n"/>
      <c r="I70" s="79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EV-REG-0067</t>
        </is>
      </c>
      <c r="B71" s="46" t="n"/>
      <c r="C71" s="46" t="n"/>
      <c r="D71" s="46" t="n"/>
      <c r="E71" s="46" t="n"/>
      <c r="F71" s="46" t="n"/>
      <c r="G71" s="46" t="n"/>
      <c r="H71" s="79" t="n"/>
      <c r="I71" s="79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EV-REG-0068</t>
        </is>
      </c>
      <c r="B72" s="46" t="n"/>
      <c r="C72" s="46" t="n"/>
      <c r="D72" s="46" t="n"/>
      <c r="E72" s="46" t="n"/>
      <c r="F72" s="46" t="n"/>
      <c r="G72" s="46" t="n"/>
      <c r="H72" s="79" t="n"/>
      <c r="I72" s="79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EV-REG-0069</t>
        </is>
      </c>
      <c r="B73" s="46" t="n"/>
      <c r="C73" s="46" t="n"/>
      <c r="D73" s="46" t="n"/>
      <c r="E73" s="46" t="n"/>
      <c r="F73" s="46" t="n"/>
      <c r="G73" s="46" t="n"/>
      <c r="H73" s="79" t="n"/>
      <c r="I73" s="79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EV-REG-0070</t>
        </is>
      </c>
      <c r="B74" s="46" t="n"/>
      <c r="C74" s="46" t="n"/>
      <c r="D74" s="46" t="n"/>
      <c r="E74" s="46" t="n"/>
      <c r="F74" s="46" t="n"/>
      <c r="G74" s="46" t="n"/>
      <c r="H74" s="79" t="n"/>
      <c r="I74" s="79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EV-REG-0071</t>
        </is>
      </c>
      <c r="B75" s="46" t="n"/>
      <c r="C75" s="46" t="n"/>
      <c r="D75" s="46" t="n"/>
      <c r="E75" s="46" t="n"/>
      <c r="F75" s="46" t="n"/>
      <c r="G75" s="46" t="n"/>
      <c r="H75" s="79" t="n"/>
      <c r="I75" s="79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EV-REG-0072</t>
        </is>
      </c>
      <c r="B76" s="46" t="n"/>
      <c r="C76" s="46" t="n"/>
      <c r="D76" s="46" t="n"/>
      <c r="E76" s="46" t="n"/>
      <c r="F76" s="46" t="n"/>
      <c r="G76" s="46" t="n"/>
      <c r="H76" s="79" t="n"/>
      <c r="I76" s="79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EV-REG-0073</t>
        </is>
      </c>
      <c r="B77" s="46" t="n"/>
      <c r="C77" s="46" t="n"/>
      <c r="D77" s="46" t="n"/>
      <c r="E77" s="46" t="n"/>
      <c r="F77" s="46" t="n"/>
      <c r="G77" s="46" t="n"/>
      <c r="H77" s="79" t="n"/>
      <c r="I77" s="79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EV-REG-0074</t>
        </is>
      </c>
      <c r="B78" s="46" t="n"/>
      <c r="C78" s="46" t="n"/>
      <c r="D78" s="46" t="n"/>
      <c r="E78" s="46" t="n"/>
      <c r="F78" s="46" t="n"/>
      <c r="G78" s="46" t="n"/>
      <c r="H78" s="79" t="n"/>
      <c r="I78" s="79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EV-REG-0075</t>
        </is>
      </c>
      <c r="B79" s="46" t="n"/>
      <c r="C79" s="46" t="n"/>
      <c r="D79" s="46" t="n"/>
      <c r="E79" s="46" t="n"/>
      <c r="F79" s="46" t="n"/>
      <c r="G79" s="46" t="n"/>
      <c r="H79" s="79" t="n"/>
      <c r="I79" s="79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EV-REG-0076</t>
        </is>
      </c>
      <c r="B80" s="46" t="n"/>
      <c r="C80" s="46" t="n"/>
      <c r="D80" s="46" t="n"/>
      <c r="E80" s="46" t="n"/>
      <c r="F80" s="46" t="n"/>
      <c r="G80" s="46" t="n"/>
      <c r="H80" s="79" t="n"/>
      <c r="I80" s="79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EV-REG-0077</t>
        </is>
      </c>
      <c r="B81" s="46" t="n"/>
      <c r="C81" s="46" t="n"/>
      <c r="D81" s="46" t="n"/>
      <c r="E81" s="46" t="n"/>
      <c r="F81" s="46" t="n"/>
      <c r="G81" s="46" t="n"/>
      <c r="H81" s="79" t="n"/>
      <c r="I81" s="79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EV-REG-0078</t>
        </is>
      </c>
      <c r="B82" s="46" t="n"/>
      <c r="C82" s="46" t="n"/>
      <c r="D82" s="46" t="n"/>
      <c r="E82" s="46" t="n"/>
      <c r="F82" s="46" t="n"/>
      <c r="G82" s="46" t="n"/>
      <c r="H82" s="79" t="n"/>
      <c r="I82" s="79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EV-REG-0079</t>
        </is>
      </c>
      <c r="B83" s="46" t="n"/>
      <c r="C83" s="46" t="n"/>
      <c r="D83" s="46" t="n"/>
      <c r="E83" s="46" t="n"/>
      <c r="F83" s="46" t="n"/>
      <c r="G83" s="46" t="n"/>
      <c r="H83" s="79" t="n"/>
      <c r="I83" s="79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EV-REG-0080</t>
        </is>
      </c>
      <c r="B84" s="46" t="n"/>
      <c r="C84" s="46" t="n"/>
      <c r="D84" s="46" t="n"/>
      <c r="E84" s="46" t="n"/>
      <c r="F84" s="46" t="n"/>
      <c r="G84" s="46" t="n"/>
      <c r="H84" s="79" t="n"/>
      <c r="I84" s="79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EV-REG-0081</t>
        </is>
      </c>
      <c r="B85" s="46" t="n"/>
      <c r="C85" s="46" t="n"/>
      <c r="D85" s="46" t="n"/>
      <c r="E85" s="46" t="n"/>
      <c r="F85" s="46" t="n"/>
      <c r="G85" s="46" t="n"/>
      <c r="H85" s="79" t="n"/>
      <c r="I85" s="79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EV-REG-0082</t>
        </is>
      </c>
      <c r="B86" s="46" t="n"/>
      <c r="C86" s="46" t="n"/>
      <c r="D86" s="46" t="n"/>
      <c r="E86" s="46" t="n"/>
      <c r="F86" s="46" t="n"/>
      <c r="G86" s="46" t="n"/>
      <c r="H86" s="79" t="n"/>
      <c r="I86" s="79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EV-REG-0083</t>
        </is>
      </c>
      <c r="B87" s="46" t="n"/>
      <c r="C87" s="46" t="n"/>
      <c r="D87" s="46" t="n"/>
      <c r="E87" s="46" t="n"/>
      <c r="F87" s="46" t="n"/>
      <c r="G87" s="46" t="n"/>
      <c r="H87" s="79" t="n"/>
      <c r="I87" s="79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EV-REG-0084</t>
        </is>
      </c>
      <c r="B88" s="46" t="n"/>
      <c r="C88" s="46" t="n"/>
      <c r="D88" s="46" t="n"/>
      <c r="E88" s="46" t="n"/>
      <c r="F88" s="46" t="n"/>
      <c r="G88" s="46" t="n"/>
      <c r="H88" s="79" t="n"/>
      <c r="I88" s="79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EV-REG-0085</t>
        </is>
      </c>
      <c r="B89" s="46" t="n"/>
      <c r="C89" s="46" t="n"/>
      <c r="D89" s="46" t="n"/>
      <c r="E89" s="46" t="n"/>
      <c r="F89" s="46" t="n"/>
      <c r="G89" s="46" t="n"/>
      <c r="H89" s="79" t="n"/>
      <c r="I89" s="79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EV-REG-0086</t>
        </is>
      </c>
      <c r="B90" s="46" t="n"/>
      <c r="C90" s="46" t="n"/>
      <c r="D90" s="46" t="n"/>
      <c r="E90" s="46" t="n"/>
      <c r="F90" s="46" t="n"/>
      <c r="G90" s="46" t="n"/>
      <c r="H90" s="79" t="n"/>
      <c r="I90" s="79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EV-REG-0087</t>
        </is>
      </c>
      <c r="B91" s="46" t="n"/>
      <c r="C91" s="46" t="n"/>
      <c r="D91" s="46" t="n"/>
      <c r="E91" s="46" t="n"/>
      <c r="F91" s="46" t="n"/>
      <c r="G91" s="46" t="n"/>
      <c r="H91" s="79" t="n"/>
      <c r="I91" s="79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EV-REG-0088</t>
        </is>
      </c>
      <c r="B92" s="46" t="n"/>
      <c r="C92" s="46" t="n"/>
      <c r="D92" s="46" t="n"/>
      <c r="E92" s="46" t="n"/>
      <c r="F92" s="46" t="n"/>
      <c r="G92" s="46" t="n"/>
      <c r="H92" s="79" t="n"/>
      <c r="I92" s="79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EV-REG-0089</t>
        </is>
      </c>
      <c r="B93" s="46" t="n"/>
      <c r="C93" s="46" t="n"/>
      <c r="D93" s="46" t="n"/>
      <c r="E93" s="46" t="n"/>
      <c r="F93" s="46" t="n"/>
      <c r="G93" s="46" t="n"/>
      <c r="H93" s="79" t="n"/>
      <c r="I93" s="79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EV-REG-0090</t>
        </is>
      </c>
      <c r="B94" s="46" t="n"/>
      <c r="C94" s="46" t="n"/>
      <c r="D94" s="46" t="n"/>
      <c r="E94" s="46" t="n"/>
      <c r="F94" s="46" t="n"/>
      <c r="G94" s="46" t="n"/>
      <c r="H94" s="79" t="n"/>
      <c r="I94" s="79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EV-REG-0091</t>
        </is>
      </c>
      <c r="B95" s="46" t="n"/>
      <c r="C95" s="46" t="n"/>
      <c r="D95" s="46" t="n"/>
      <c r="E95" s="46" t="n"/>
      <c r="F95" s="46" t="n"/>
      <c r="G95" s="46" t="n"/>
      <c r="H95" s="79" t="n"/>
      <c r="I95" s="79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EV-REG-0092</t>
        </is>
      </c>
      <c r="B96" s="46" t="n"/>
      <c r="C96" s="46" t="n"/>
      <c r="D96" s="46" t="n"/>
      <c r="E96" s="46" t="n"/>
      <c r="F96" s="46" t="n"/>
      <c r="G96" s="46" t="n"/>
      <c r="H96" s="79" t="n"/>
      <c r="I96" s="79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EV-REG-0093</t>
        </is>
      </c>
      <c r="B97" s="46" t="n"/>
      <c r="C97" s="46" t="n"/>
      <c r="D97" s="46" t="n"/>
      <c r="E97" s="46" t="n"/>
      <c r="F97" s="46" t="n"/>
      <c r="G97" s="46" t="n"/>
      <c r="H97" s="79" t="n"/>
      <c r="I97" s="79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EV-REG-0094</t>
        </is>
      </c>
      <c r="B98" s="46" t="n"/>
      <c r="C98" s="46" t="n"/>
      <c r="D98" s="46" t="n"/>
      <c r="E98" s="46" t="n"/>
      <c r="F98" s="46" t="n"/>
      <c r="G98" s="46" t="n"/>
      <c r="H98" s="79" t="n"/>
      <c r="I98" s="79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EV-REG-0095</t>
        </is>
      </c>
      <c r="B99" s="46" t="n"/>
      <c r="C99" s="46" t="n"/>
      <c r="D99" s="46" t="n"/>
      <c r="E99" s="46" t="n"/>
      <c r="F99" s="46" t="n"/>
      <c r="G99" s="46" t="n"/>
      <c r="H99" s="79" t="n"/>
      <c r="I99" s="79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EV-REG-0096</t>
        </is>
      </c>
      <c r="B100" s="46" t="n"/>
      <c r="C100" s="46" t="n"/>
      <c r="D100" s="46" t="n"/>
      <c r="E100" s="46" t="n"/>
      <c r="F100" s="46" t="n"/>
      <c r="G100" s="46" t="n"/>
      <c r="H100" s="79" t="n"/>
      <c r="I100" s="79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EV-REG-0097</t>
        </is>
      </c>
      <c r="B101" s="46" t="n"/>
      <c r="C101" s="46" t="n"/>
      <c r="D101" s="46" t="n"/>
      <c r="E101" s="46" t="n"/>
      <c r="F101" s="46" t="n"/>
      <c r="G101" s="46" t="n"/>
      <c r="H101" s="79" t="n"/>
      <c r="I101" s="79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EV-REG-0098</t>
        </is>
      </c>
      <c r="B102" s="46" t="n"/>
      <c r="C102" s="46" t="n"/>
      <c r="D102" s="46" t="n"/>
      <c r="E102" s="46" t="n"/>
      <c r="F102" s="46" t="n"/>
      <c r="G102" s="46" t="n"/>
      <c r="H102" s="79" t="n"/>
      <c r="I102" s="79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EV-REG-0099</t>
        </is>
      </c>
      <c r="B103" s="46" t="n"/>
      <c r="C103" s="46" t="n"/>
      <c r="D103" s="46" t="n"/>
      <c r="E103" s="46" t="n"/>
      <c r="F103" s="46" t="n"/>
      <c r="G103" s="46" t="n"/>
      <c r="H103" s="79" t="n"/>
      <c r="I103" s="79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EV-REG-0100</t>
        </is>
      </c>
      <c r="B104" s="46" t="n"/>
      <c r="C104" s="46" t="n"/>
      <c r="D104" s="46" t="n"/>
      <c r="E104" s="46" t="n"/>
      <c r="F104" s="46" t="n"/>
      <c r="G104" s="46" t="n"/>
      <c r="H104" s="79" t="n"/>
      <c r="I104" s="79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EV-REG-0101</t>
        </is>
      </c>
      <c r="B105" s="46" t="n"/>
      <c r="C105" s="46" t="n"/>
      <c r="D105" s="46" t="n"/>
      <c r="E105" s="46" t="n"/>
      <c r="F105" s="46" t="n"/>
      <c r="G105" s="46" t="n"/>
      <c r="H105" s="79" t="n"/>
      <c r="I105" s="79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EV-REG-0102</t>
        </is>
      </c>
      <c r="B106" s="46" t="n"/>
      <c r="C106" s="46" t="n"/>
      <c r="D106" s="46" t="n"/>
      <c r="E106" s="46" t="n"/>
      <c r="F106" s="46" t="n"/>
      <c r="G106" s="46" t="n"/>
      <c r="H106" s="79" t="n"/>
      <c r="I106" s="79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EV-REG-0103</t>
        </is>
      </c>
      <c r="B107" s="46" t="n"/>
      <c r="C107" s="46" t="n"/>
      <c r="D107" s="46" t="n"/>
      <c r="E107" s="46" t="n"/>
      <c r="F107" s="46" t="n"/>
      <c r="G107" s="46" t="n"/>
      <c r="H107" s="79" t="n"/>
      <c r="I107" s="79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EV-REG-0104</t>
        </is>
      </c>
      <c r="B108" s="46" t="n"/>
      <c r="C108" s="46" t="n"/>
      <c r="D108" s="46" t="n"/>
      <c r="E108" s="46" t="n"/>
      <c r="F108" s="46" t="n"/>
      <c r="G108" s="46" t="n"/>
      <c r="H108" s="79" t="n"/>
      <c r="I108" s="79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EV-REG-0105</t>
        </is>
      </c>
      <c r="B109" s="46" t="n"/>
      <c r="C109" s="46" t="n"/>
      <c r="D109" s="46" t="n"/>
      <c r="E109" s="46" t="n"/>
      <c r="F109" s="46" t="n"/>
      <c r="G109" s="46" t="n"/>
      <c r="H109" s="79" t="n"/>
      <c r="I109" s="79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EV-REG-0106</t>
        </is>
      </c>
      <c r="B110" s="46" t="n"/>
      <c r="C110" s="46" t="n"/>
      <c r="D110" s="46" t="n"/>
      <c r="E110" s="46" t="n"/>
      <c r="F110" s="46" t="n"/>
      <c r="G110" s="46" t="n"/>
      <c r="H110" s="79" t="n"/>
      <c r="I110" s="79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EV-REG-0107</t>
        </is>
      </c>
      <c r="B111" s="46" t="n"/>
      <c r="C111" s="46" t="n"/>
      <c r="D111" s="46" t="n"/>
      <c r="E111" s="46" t="n"/>
      <c r="F111" s="46" t="n"/>
      <c r="G111" s="46" t="n"/>
      <c r="H111" s="79" t="n"/>
      <c r="I111" s="79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EV-REG-0108</t>
        </is>
      </c>
      <c r="B112" s="46" t="n"/>
      <c r="C112" s="46" t="n"/>
      <c r="D112" s="46" t="n"/>
      <c r="E112" s="46" t="n"/>
      <c r="F112" s="46" t="n"/>
      <c r="G112" s="46" t="n"/>
      <c r="H112" s="79" t="n"/>
      <c r="I112" s="79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EV-REG-0109</t>
        </is>
      </c>
      <c r="B113" s="46" t="n"/>
      <c r="C113" s="46" t="n"/>
      <c r="D113" s="46" t="n"/>
      <c r="E113" s="46" t="n"/>
      <c r="F113" s="46" t="n"/>
      <c r="G113" s="46" t="n"/>
      <c r="H113" s="79" t="n"/>
      <c r="I113" s="79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EV-REG-0110</t>
        </is>
      </c>
      <c r="B114" s="46" t="n"/>
      <c r="C114" s="46" t="n"/>
      <c r="D114" s="46" t="n"/>
      <c r="E114" s="46" t="n"/>
      <c r="F114" s="46" t="n"/>
      <c r="G114" s="46" t="n"/>
      <c r="H114" s="79" t="n"/>
      <c r="I114" s="79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EV-REG-0111</t>
        </is>
      </c>
      <c r="B115" s="46" t="n"/>
      <c r="C115" s="46" t="n"/>
      <c r="D115" s="46" t="n"/>
      <c r="E115" s="46" t="n"/>
      <c r="F115" s="46" t="n"/>
      <c r="G115" s="46" t="n"/>
      <c r="H115" s="79" t="n"/>
      <c r="I115" s="79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EV-REG-0112</t>
        </is>
      </c>
      <c r="B116" s="46" t="n"/>
      <c r="C116" s="46" t="n"/>
      <c r="D116" s="46" t="n"/>
      <c r="E116" s="46" t="n"/>
      <c r="F116" s="46" t="n"/>
      <c r="G116" s="46" t="n"/>
      <c r="H116" s="79" t="n"/>
      <c r="I116" s="79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EV-REG-0113</t>
        </is>
      </c>
      <c r="B117" s="46" t="n"/>
      <c r="C117" s="46" t="n"/>
      <c r="D117" s="46" t="n"/>
      <c r="E117" s="46" t="n"/>
      <c r="F117" s="46" t="n"/>
      <c r="G117" s="46" t="n"/>
      <c r="H117" s="79" t="n"/>
      <c r="I117" s="79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EV-REG-0114</t>
        </is>
      </c>
      <c r="B118" s="46" t="n"/>
      <c r="C118" s="46" t="n"/>
      <c r="D118" s="46" t="n"/>
      <c r="E118" s="46" t="n"/>
      <c r="F118" s="46" t="n"/>
      <c r="G118" s="46" t="n"/>
      <c r="H118" s="79" t="n"/>
      <c r="I118" s="79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EV-REG-0115</t>
        </is>
      </c>
      <c r="B119" s="46" t="n"/>
      <c r="C119" s="46" t="n"/>
      <c r="D119" s="46" t="n"/>
      <c r="E119" s="46" t="n"/>
      <c r="F119" s="46" t="n"/>
      <c r="G119" s="46" t="n"/>
      <c r="H119" s="79" t="n"/>
      <c r="I119" s="79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EV-REG-0116</t>
        </is>
      </c>
      <c r="B120" s="46" t="n"/>
      <c r="C120" s="46" t="n"/>
      <c r="D120" s="46" t="n"/>
      <c r="E120" s="46" t="n"/>
      <c r="F120" s="46" t="n"/>
      <c r="G120" s="46" t="n"/>
      <c r="H120" s="79" t="n"/>
      <c r="I120" s="79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EV-REG-0117</t>
        </is>
      </c>
      <c r="B121" s="46" t="n"/>
      <c r="C121" s="46" t="n"/>
      <c r="D121" s="46" t="n"/>
      <c r="E121" s="46" t="n"/>
      <c r="F121" s="46" t="n"/>
      <c r="G121" s="46" t="n"/>
      <c r="H121" s="79" t="n"/>
      <c r="I121" s="79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EV-REG-0118</t>
        </is>
      </c>
      <c r="B122" s="46" t="n"/>
      <c r="C122" s="46" t="n"/>
      <c r="D122" s="46" t="n"/>
      <c r="E122" s="46" t="n"/>
      <c r="F122" s="46" t="n"/>
      <c r="G122" s="46" t="n"/>
      <c r="H122" s="79" t="n"/>
      <c r="I122" s="79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EV-REG-0119</t>
        </is>
      </c>
      <c r="B123" s="46" t="n"/>
      <c r="C123" s="46" t="n"/>
      <c r="D123" s="46" t="n"/>
      <c r="E123" s="46" t="n"/>
      <c r="F123" s="46" t="n"/>
      <c r="G123" s="46" t="n"/>
      <c r="H123" s="79" t="n"/>
      <c r="I123" s="79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EV-REG-0120</t>
        </is>
      </c>
      <c r="B124" s="46" t="n"/>
      <c r="C124" s="46" t="n"/>
      <c r="D124" s="46" t="n"/>
      <c r="E124" s="46" t="n"/>
      <c r="F124" s="46" t="n"/>
      <c r="G124" s="46" t="n"/>
      <c r="H124" s="79" t="n"/>
      <c r="I124" s="79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EV-REG-0121</t>
        </is>
      </c>
      <c r="B125" s="46" t="n"/>
      <c r="C125" s="46" t="n"/>
      <c r="D125" s="46" t="n"/>
      <c r="E125" s="46" t="n"/>
      <c r="F125" s="46" t="n"/>
      <c r="G125" s="46" t="n"/>
      <c r="H125" s="79" t="n"/>
      <c r="I125" s="79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EV-REG-0122</t>
        </is>
      </c>
      <c r="B126" s="46" t="n"/>
      <c r="C126" s="46" t="n"/>
      <c r="D126" s="46" t="n"/>
      <c r="E126" s="46" t="n"/>
      <c r="F126" s="46" t="n"/>
      <c r="G126" s="46" t="n"/>
      <c r="H126" s="79" t="n"/>
      <c r="I126" s="79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EV-REG-0123</t>
        </is>
      </c>
      <c r="B127" s="46" t="n"/>
      <c r="C127" s="46" t="n"/>
      <c r="D127" s="46" t="n"/>
      <c r="E127" s="46" t="n"/>
      <c r="F127" s="46" t="n"/>
      <c r="G127" s="46" t="n"/>
      <c r="H127" s="79" t="n"/>
      <c r="I127" s="79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EV-REG-0124</t>
        </is>
      </c>
      <c r="B128" s="46" t="n"/>
      <c r="C128" s="46" t="n"/>
      <c r="D128" s="46" t="n"/>
      <c r="E128" s="46" t="n"/>
      <c r="F128" s="46" t="n"/>
      <c r="G128" s="46" t="n"/>
      <c r="H128" s="79" t="n"/>
      <c r="I128" s="79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EV-REG-0125</t>
        </is>
      </c>
      <c r="B129" s="46" t="n"/>
      <c r="C129" s="46" t="n"/>
      <c r="D129" s="46" t="n"/>
      <c r="E129" s="46" t="n"/>
      <c r="F129" s="46" t="n"/>
      <c r="G129" s="46" t="n"/>
      <c r="H129" s="79" t="n"/>
      <c r="I129" s="79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EV-REG-0126</t>
        </is>
      </c>
      <c r="B130" s="46" t="n"/>
      <c r="C130" s="46" t="n"/>
      <c r="D130" s="46" t="n"/>
      <c r="E130" s="46" t="n"/>
      <c r="F130" s="46" t="n"/>
      <c r="G130" s="46" t="n"/>
      <c r="H130" s="79" t="n"/>
      <c r="I130" s="79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EV-REG-0127</t>
        </is>
      </c>
      <c r="B131" s="46" t="n"/>
      <c r="C131" s="46" t="n"/>
      <c r="D131" s="46" t="n"/>
      <c r="E131" s="46" t="n"/>
      <c r="F131" s="46" t="n"/>
      <c r="G131" s="46" t="n"/>
      <c r="H131" s="79" t="n"/>
      <c r="I131" s="79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EV-REG-0128</t>
        </is>
      </c>
      <c r="B132" s="46" t="n"/>
      <c r="C132" s="46" t="n"/>
      <c r="D132" s="46" t="n"/>
      <c r="E132" s="46" t="n"/>
      <c r="F132" s="46" t="n"/>
      <c r="G132" s="46" t="n"/>
      <c r="H132" s="79" t="n"/>
      <c r="I132" s="79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EV-REG-0129</t>
        </is>
      </c>
      <c r="B133" s="46" t="n"/>
      <c r="C133" s="46" t="n"/>
      <c r="D133" s="46" t="n"/>
      <c r="E133" s="46" t="n"/>
      <c r="F133" s="46" t="n"/>
      <c r="G133" s="46" t="n"/>
      <c r="H133" s="79" t="n"/>
      <c r="I133" s="79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EV-REG-0130</t>
        </is>
      </c>
      <c r="B134" s="46" t="n"/>
      <c r="C134" s="46" t="n"/>
      <c r="D134" s="46" t="n"/>
      <c r="E134" s="46" t="n"/>
      <c r="F134" s="46" t="n"/>
      <c r="G134" s="46" t="n"/>
      <c r="H134" s="79" t="n"/>
      <c r="I134" s="79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EV-REG-0131</t>
        </is>
      </c>
      <c r="B135" s="46" t="n"/>
      <c r="C135" s="46" t="n"/>
      <c r="D135" s="46" t="n"/>
      <c r="E135" s="46" t="n"/>
      <c r="F135" s="46" t="n"/>
      <c r="G135" s="46" t="n"/>
      <c r="H135" s="79" t="n"/>
      <c r="I135" s="79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EV-REG-0132</t>
        </is>
      </c>
      <c r="B136" s="46" t="n"/>
      <c r="C136" s="46" t="n"/>
      <c r="D136" s="46" t="n"/>
      <c r="E136" s="46" t="n"/>
      <c r="F136" s="46" t="n"/>
      <c r="G136" s="46" t="n"/>
      <c r="H136" s="79" t="n"/>
      <c r="I136" s="79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EV-REG-0133</t>
        </is>
      </c>
      <c r="B137" s="46" t="n"/>
      <c r="C137" s="46" t="n"/>
      <c r="D137" s="46" t="n"/>
      <c r="E137" s="46" t="n"/>
      <c r="F137" s="46" t="n"/>
      <c r="G137" s="46" t="n"/>
      <c r="H137" s="79" t="n"/>
      <c r="I137" s="79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EV-REG-0134</t>
        </is>
      </c>
      <c r="B138" s="46" t="n"/>
      <c r="C138" s="46" t="n"/>
      <c r="D138" s="46" t="n"/>
      <c r="E138" s="46" t="n"/>
      <c r="F138" s="46" t="n"/>
      <c r="G138" s="46" t="n"/>
      <c r="H138" s="79" t="n"/>
      <c r="I138" s="79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EV-REG-0135</t>
        </is>
      </c>
      <c r="B139" s="46" t="n"/>
      <c r="C139" s="46" t="n"/>
      <c r="D139" s="46" t="n"/>
      <c r="E139" s="46" t="n"/>
      <c r="F139" s="46" t="n"/>
      <c r="G139" s="46" t="n"/>
      <c r="H139" s="79" t="n"/>
      <c r="I139" s="79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EV-REG-0136</t>
        </is>
      </c>
      <c r="B140" s="46" t="n"/>
      <c r="C140" s="46" t="n"/>
      <c r="D140" s="46" t="n"/>
      <c r="E140" s="46" t="n"/>
      <c r="F140" s="46" t="n"/>
      <c r="G140" s="46" t="n"/>
      <c r="H140" s="79" t="n"/>
      <c r="I140" s="79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EV-REG-0137</t>
        </is>
      </c>
      <c r="B141" s="46" t="n"/>
      <c r="C141" s="46" t="n"/>
      <c r="D141" s="46" t="n"/>
      <c r="E141" s="46" t="n"/>
      <c r="F141" s="46" t="n"/>
      <c r="G141" s="46" t="n"/>
      <c r="H141" s="79" t="n"/>
      <c r="I141" s="79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EV-REG-0138</t>
        </is>
      </c>
      <c r="B142" s="46" t="n"/>
      <c r="C142" s="46" t="n"/>
      <c r="D142" s="46" t="n"/>
      <c r="E142" s="46" t="n"/>
      <c r="F142" s="46" t="n"/>
      <c r="G142" s="46" t="n"/>
      <c r="H142" s="79" t="n"/>
      <c r="I142" s="79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EV-REG-0139</t>
        </is>
      </c>
      <c r="B143" s="46" t="n"/>
      <c r="C143" s="46" t="n"/>
      <c r="D143" s="46" t="n"/>
      <c r="E143" s="46" t="n"/>
      <c r="F143" s="46" t="n"/>
      <c r="G143" s="46" t="n"/>
      <c r="H143" s="79" t="n"/>
      <c r="I143" s="79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EV-REG-0140</t>
        </is>
      </c>
      <c r="B144" s="46" t="n"/>
      <c r="C144" s="46" t="n"/>
      <c r="D144" s="46" t="n"/>
      <c r="E144" s="46" t="n"/>
      <c r="F144" s="46" t="n"/>
      <c r="G144" s="46" t="n"/>
      <c r="H144" s="79" t="n"/>
      <c r="I144" s="79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EV-REG-0141</t>
        </is>
      </c>
      <c r="B145" s="46" t="n"/>
      <c r="C145" s="46" t="n"/>
      <c r="D145" s="46" t="n"/>
      <c r="E145" s="46" t="n"/>
      <c r="F145" s="46" t="n"/>
      <c r="G145" s="46" t="n"/>
      <c r="H145" s="79" t="n"/>
      <c r="I145" s="79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EV-REG-0142</t>
        </is>
      </c>
      <c r="B146" s="46" t="n"/>
      <c r="C146" s="46" t="n"/>
      <c r="D146" s="46" t="n"/>
      <c r="E146" s="46" t="n"/>
      <c r="F146" s="46" t="n"/>
      <c r="G146" s="46" t="n"/>
      <c r="H146" s="79" t="n"/>
      <c r="I146" s="79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EV-REG-0143</t>
        </is>
      </c>
      <c r="B147" s="46" t="n"/>
      <c r="C147" s="46" t="n"/>
      <c r="D147" s="46" t="n"/>
      <c r="E147" s="46" t="n"/>
      <c r="F147" s="46" t="n"/>
      <c r="G147" s="46" t="n"/>
      <c r="H147" s="79" t="n"/>
      <c r="I147" s="79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EV-REG-0144</t>
        </is>
      </c>
      <c r="B148" s="46" t="n"/>
      <c r="C148" s="46" t="n"/>
      <c r="D148" s="46" t="n"/>
      <c r="E148" s="46" t="n"/>
      <c r="F148" s="46" t="n"/>
      <c r="G148" s="46" t="n"/>
      <c r="H148" s="79" t="n"/>
      <c r="I148" s="79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EV-REG-0145</t>
        </is>
      </c>
      <c r="B149" s="46" t="n"/>
      <c r="C149" s="46" t="n"/>
      <c r="D149" s="46" t="n"/>
      <c r="E149" s="46" t="n"/>
      <c r="F149" s="46" t="n"/>
      <c r="G149" s="46" t="n"/>
      <c r="H149" s="79" t="n"/>
      <c r="I149" s="79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EV-REG-0146</t>
        </is>
      </c>
      <c r="B150" s="46" t="n"/>
      <c r="C150" s="46" t="n"/>
      <c r="D150" s="46" t="n"/>
      <c r="E150" s="46" t="n"/>
      <c r="F150" s="46" t="n"/>
      <c r="G150" s="46" t="n"/>
      <c r="H150" s="79" t="n"/>
      <c r="I150" s="79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EV-REG-0147</t>
        </is>
      </c>
      <c r="B151" s="46" t="n"/>
      <c r="C151" s="46" t="n"/>
      <c r="D151" s="46" t="n"/>
      <c r="E151" s="46" t="n"/>
      <c r="F151" s="46" t="n"/>
      <c r="G151" s="46" t="n"/>
      <c r="H151" s="79" t="n"/>
      <c r="I151" s="79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EV-REG-0148</t>
        </is>
      </c>
      <c r="B152" s="46" t="n"/>
      <c r="C152" s="46" t="n"/>
      <c r="D152" s="46" t="n"/>
      <c r="E152" s="46" t="n"/>
      <c r="F152" s="46" t="n"/>
      <c r="G152" s="46" t="n"/>
      <c r="H152" s="79" t="n"/>
      <c r="I152" s="79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EV-REG-0149</t>
        </is>
      </c>
      <c r="B153" s="46" t="n"/>
      <c r="C153" s="46" t="n"/>
      <c r="D153" s="46" t="n"/>
      <c r="E153" s="46" t="n"/>
      <c r="F153" s="46" t="n"/>
      <c r="G153" s="46" t="n"/>
      <c r="H153" s="79" t="n"/>
      <c r="I153" s="79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EV-REG-0150</t>
        </is>
      </c>
      <c r="B154" s="46" t="n"/>
      <c r="C154" s="46" t="n"/>
      <c r="D154" s="46" t="n"/>
      <c r="E154" s="46" t="n"/>
      <c r="F154" s="46" t="n"/>
      <c r="G154" s="46" t="n"/>
      <c r="H154" s="79" t="n"/>
      <c r="I154" s="79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EV-REG-0151</t>
        </is>
      </c>
      <c r="B155" s="46" t="n"/>
      <c r="C155" s="46" t="n"/>
      <c r="D155" s="46" t="n"/>
      <c r="E155" s="46" t="n"/>
      <c r="F155" s="46" t="n"/>
      <c r="G155" s="46" t="n"/>
      <c r="H155" s="79" t="n"/>
      <c r="I155" s="79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EV-REG-0152</t>
        </is>
      </c>
      <c r="B156" s="46" t="n"/>
      <c r="C156" s="46" t="n"/>
      <c r="D156" s="46" t="n"/>
      <c r="E156" s="46" t="n"/>
      <c r="F156" s="46" t="n"/>
      <c r="G156" s="46" t="n"/>
      <c r="H156" s="79" t="n"/>
      <c r="I156" s="79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EV-REG-0153</t>
        </is>
      </c>
      <c r="B157" s="46" t="n"/>
      <c r="C157" s="46" t="n"/>
      <c r="D157" s="46" t="n"/>
      <c r="E157" s="46" t="n"/>
      <c r="F157" s="46" t="n"/>
      <c r="G157" s="46" t="n"/>
      <c r="H157" s="79" t="n"/>
      <c r="I157" s="79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EV-REG-0154</t>
        </is>
      </c>
      <c r="B158" s="46" t="n"/>
      <c r="C158" s="46" t="n"/>
      <c r="D158" s="46" t="n"/>
      <c r="E158" s="46" t="n"/>
      <c r="F158" s="46" t="n"/>
      <c r="G158" s="46" t="n"/>
      <c r="H158" s="79" t="n"/>
      <c r="I158" s="79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EV-REG-0155</t>
        </is>
      </c>
      <c r="B159" s="46" t="n"/>
      <c r="C159" s="46" t="n"/>
      <c r="D159" s="46" t="n"/>
      <c r="E159" s="46" t="n"/>
      <c r="F159" s="46" t="n"/>
      <c r="G159" s="46" t="n"/>
      <c r="H159" s="79" t="n"/>
      <c r="I159" s="79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EV-REG-0156</t>
        </is>
      </c>
      <c r="B160" s="46" t="n"/>
      <c r="C160" s="46" t="n"/>
      <c r="D160" s="46" t="n"/>
      <c r="E160" s="46" t="n"/>
      <c r="F160" s="46" t="n"/>
      <c r="G160" s="46" t="n"/>
      <c r="H160" s="79" t="n"/>
      <c r="I160" s="79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EV-REG-0157</t>
        </is>
      </c>
      <c r="B161" s="46" t="n"/>
      <c r="C161" s="46" t="n"/>
      <c r="D161" s="46" t="n"/>
      <c r="E161" s="46" t="n"/>
      <c r="F161" s="46" t="n"/>
      <c r="G161" s="46" t="n"/>
      <c r="H161" s="79" t="n"/>
      <c r="I161" s="79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EV-REG-0158</t>
        </is>
      </c>
      <c r="B162" s="46" t="n"/>
      <c r="C162" s="46" t="n"/>
      <c r="D162" s="46" t="n"/>
      <c r="E162" s="46" t="n"/>
      <c r="F162" s="46" t="n"/>
      <c r="G162" s="46" t="n"/>
      <c r="H162" s="79" t="n"/>
      <c r="I162" s="79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EV-REG-0159</t>
        </is>
      </c>
      <c r="B163" s="46" t="n"/>
      <c r="C163" s="46" t="n"/>
      <c r="D163" s="46" t="n"/>
      <c r="E163" s="46" t="n"/>
      <c r="F163" s="46" t="n"/>
      <c r="G163" s="46" t="n"/>
      <c r="H163" s="79" t="n"/>
      <c r="I163" s="79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EV-REG-0160</t>
        </is>
      </c>
      <c r="B164" s="46" t="n"/>
      <c r="C164" s="46" t="n"/>
      <c r="D164" s="46" t="n"/>
      <c r="E164" s="46" t="n"/>
      <c r="F164" s="46" t="n"/>
      <c r="G164" s="46" t="n"/>
      <c r="H164" s="79" t="n"/>
      <c r="I164" s="79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EV-REG-0161</t>
        </is>
      </c>
      <c r="B165" s="46" t="n"/>
      <c r="C165" s="46" t="n"/>
      <c r="D165" s="46" t="n"/>
      <c r="E165" s="46" t="n"/>
      <c r="F165" s="46" t="n"/>
      <c r="G165" s="46" t="n"/>
      <c r="H165" s="79" t="n"/>
      <c r="I165" s="79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EV-REG-0162</t>
        </is>
      </c>
      <c r="B166" s="46" t="n"/>
      <c r="C166" s="46" t="n"/>
      <c r="D166" s="46" t="n"/>
      <c r="E166" s="46" t="n"/>
      <c r="F166" s="46" t="n"/>
      <c r="G166" s="46" t="n"/>
      <c r="H166" s="79" t="n"/>
      <c r="I166" s="79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EV-REG-0163</t>
        </is>
      </c>
      <c r="B167" s="46" t="n"/>
      <c r="C167" s="46" t="n"/>
      <c r="D167" s="46" t="n"/>
      <c r="E167" s="46" t="n"/>
      <c r="F167" s="46" t="n"/>
      <c r="G167" s="46" t="n"/>
      <c r="H167" s="79" t="n"/>
      <c r="I167" s="79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EV-REG-0164</t>
        </is>
      </c>
      <c r="B168" s="46" t="n"/>
      <c r="C168" s="46" t="n"/>
      <c r="D168" s="46" t="n"/>
      <c r="E168" s="46" t="n"/>
      <c r="F168" s="46" t="n"/>
      <c r="G168" s="46" t="n"/>
      <c r="H168" s="79" t="n"/>
      <c r="I168" s="79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EV-REG-0165</t>
        </is>
      </c>
      <c r="B169" s="46" t="n"/>
      <c r="C169" s="46" t="n"/>
      <c r="D169" s="46" t="n"/>
      <c r="E169" s="46" t="n"/>
      <c r="F169" s="46" t="n"/>
      <c r="G169" s="46" t="n"/>
      <c r="H169" s="79" t="n"/>
      <c r="I169" s="79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EV-REG-0166</t>
        </is>
      </c>
      <c r="B170" s="46" t="n"/>
      <c r="C170" s="46" t="n"/>
      <c r="D170" s="46" t="n"/>
      <c r="E170" s="46" t="n"/>
      <c r="F170" s="46" t="n"/>
      <c r="G170" s="46" t="n"/>
      <c r="H170" s="79" t="n"/>
      <c r="I170" s="79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EV-REG-0167</t>
        </is>
      </c>
      <c r="B171" s="46" t="n"/>
      <c r="C171" s="46" t="n"/>
      <c r="D171" s="46" t="n"/>
      <c r="E171" s="46" t="n"/>
      <c r="F171" s="46" t="n"/>
      <c r="G171" s="46" t="n"/>
      <c r="H171" s="79" t="n"/>
      <c r="I171" s="79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EV-REG-0168</t>
        </is>
      </c>
      <c r="B172" s="46" t="n"/>
      <c r="C172" s="46" t="n"/>
      <c r="D172" s="46" t="n"/>
      <c r="E172" s="46" t="n"/>
      <c r="F172" s="46" t="n"/>
      <c r="G172" s="46" t="n"/>
      <c r="H172" s="79" t="n"/>
      <c r="I172" s="79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EV-REG-0169</t>
        </is>
      </c>
      <c r="B173" s="46" t="n"/>
      <c r="C173" s="46" t="n"/>
      <c r="D173" s="46" t="n"/>
      <c r="E173" s="46" t="n"/>
      <c r="F173" s="46" t="n"/>
      <c r="G173" s="46" t="n"/>
      <c r="H173" s="79" t="n"/>
      <c r="I173" s="79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EV-REG-0170</t>
        </is>
      </c>
      <c r="B174" s="46" t="n"/>
      <c r="C174" s="46" t="n"/>
      <c r="D174" s="46" t="n"/>
      <c r="E174" s="46" t="n"/>
      <c r="F174" s="46" t="n"/>
      <c r="G174" s="46" t="n"/>
      <c r="H174" s="79" t="n"/>
      <c r="I174" s="79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EV-REG-0171</t>
        </is>
      </c>
      <c r="B175" s="46" t="n"/>
      <c r="C175" s="46" t="n"/>
      <c r="D175" s="46" t="n"/>
      <c r="E175" s="46" t="n"/>
      <c r="F175" s="46" t="n"/>
      <c r="G175" s="46" t="n"/>
      <c r="H175" s="79" t="n"/>
      <c r="I175" s="79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EV-REG-0172</t>
        </is>
      </c>
      <c r="B176" s="46" t="n"/>
      <c r="C176" s="46" t="n"/>
      <c r="D176" s="46" t="n"/>
      <c r="E176" s="46" t="n"/>
      <c r="F176" s="46" t="n"/>
      <c r="G176" s="46" t="n"/>
      <c r="H176" s="79" t="n"/>
      <c r="I176" s="79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EV-REG-0173</t>
        </is>
      </c>
      <c r="B177" s="46" t="n"/>
      <c r="C177" s="46" t="n"/>
      <c r="D177" s="46" t="n"/>
      <c r="E177" s="46" t="n"/>
      <c r="F177" s="46" t="n"/>
      <c r="G177" s="46" t="n"/>
      <c r="H177" s="79" t="n"/>
      <c r="I177" s="79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EV-REG-0174</t>
        </is>
      </c>
      <c r="B178" s="46" t="n"/>
      <c r="C178" s="46" t="n"/>
      <c r="D178" s="46" t="n"/>
      <c r="E178" s="46" t="n"/>
      <c r="F178" s="46" t="n"/>
      <c r="G178" s="46" t="n"/>
      <c r="H178" s="79" t="n"/>
      <c r="I178" s="79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EV-REG-0175</t>
        </is>
      </c>
      <c r="B179" s="46" t="n"/>
      <c r="C179" s="46" t="n"/>
      <c r="D179" s="46" t="n"/>
      <c r="E179" s="46" t="n"/>
      <c r="F179" s="46" t="n"/>
      <c r="G179" s="46" t="n"/>
      <c r="H179" s="79" t="n"/>
      <c r="I179" s="79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EV-REG-0176</t>
        </is>
      </c>
      <c r="B180" s="46" t="n"/>
      <c r="C180" s="46" t="n"/>
      <c r="D180" s="46" t="n"/>
      <c r="E180" s="46" t="n"/>
      <c r="F180" s="46" t="n"/>
      <c r="G180" s="46" t="n"/>
      <c r="H180" s="79" t="n"/>
      <c r="I180" s="79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EV-REG-0177</t>
        </is>
      </c>
      <c r="B181" s="46" t="n"/>
      <c r="C181" s="46" t="n"/>
      <c r="D181" s="46" t="n"/>
      <c r="E181" s="46" t="n"/>
      <c r="F181" s="46" t="n"/>
      <c r="G181" s="46" t="n"/>
      <c r="H181" s="79" t="n"/>
      <c r="I181" s="79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EV-REG-0178</t>
        </is>
      </c>
      <c r="B182" s="46" t="n"/>
      <c r="C182" s="46" t="n"/>
      <c r="D182" s="46" t="n"/>
      <c r="E182" s="46" t="n"/>
      <c r="F182" s="46" t="n"/>
      <c r="G182" s="46" t="n"/>
      <c r="H182" s="79" t="n"/>
      <c r="I182" s="79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EV-REG-0179</t>
        </is>
      </c>
      <c r="B183" s="46" t="n"/>
      <c r="C183" s="46" t="n"/>
      <c r="D183" s="46" t="n"/>
      <c r="E183" s="46" t="n"/>
      <c r="F183" s="46" t="n"/>
      <c r="G183" s="46" t="n"/>
      <c r="H183" s="79" t="n"/>
      <c r="I183" s="79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EV-REG-0180</t>
        </is>
      </c>
      <c r="B184" s="46" t="n"/>
      <c r="C184" s="46" t="n"/>
      <c r="D184" s="46" t="n"/>
      <c r="E184" s="46" t="n"/>
      <c r="F184" s="46" t="n"/>
      <c r="G184" s="46" t="n"/>
      <c r="H184" s="79" t="n"/>
      <c r="I184" s="79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EV-REG-0181</t>
        </is>
      </c>
      <c r="B185" s="46" t="n"/>
      <c r="C185" s="46" t="n"/>
      <c r="D185" s="46" t="n"/>
      <c r="E185" s="46" t="n"/>
      <c r="F185" s="46" t="n"/>
      <c r="G185" s="46" t="n"/>
      <c r="H185" s="79" t="n"/>
      <c r="I185" s="79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EV-REG-0182</t>
        </is>
      </c>
      <c r="B186" s="46" t="n"/>
      <c r="C186" s="46" t="n"/>
      <c r="D186" s="46" t="n"/>
      <c r="E186" s="46" t="n"/>
      <c r="F186" s="46" t="n"/>
      <c r="G186" s="46" t="n"/>
      <c r="H186" s="79" t="n"/>
      <c r="I186" s="79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EV-REG-0183</t>
        </is>
      </c>
      <c r="B187" s="46" t="n"/>
      <c r="C187" s="46" t="n"/>
      <c r="D187" s="46" t="n"/>
      <c r="E187" s="46" t="n"/>
      <c r="F187" s="46" t="n"/>
      <c r="G187" s="46" t="n"/>
      <c r="H187" s="79" t="n"/>
      <c r="I187" s="79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EV-REG-0184</t>
        </is>
      </c>
      <c r="B188" s="46" t="n"/>
      <c r="C188" s="46" t="n"/>
      <c r="D188" s="46" t="n"/>
      <c r="E188" s="46" t="n"/>
      <c r="F188" s="46" t="n"/>
      <c r="G188" s="46" t="n"/>
      <c r="H188" s="79" t="n"/>
      <c r="I188" s="79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EV-REG-0185</t>
        </is>
      </c>
      <c r="B189" s="46" t="n"/>
      <c r="C189" s="46" t="n"/>
      <c r="D189" s="46" t="n"/>
      <c r="E189" s="46" t="n"/>
      <c r="F189" s="46" t="n"/>
      <c r="G189" s="46" t="n"/>
      <c r="H189" s="79" t="n"/>
      <c r="I189" s="79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EV-REG-0186</t>
        </is>
      </c>
      <c r="B190" s="46" t="n"/>
      <c r="C190" s="46" t="n"/>
      <c r="D190" s="46" t="n"/>
      <c r="E190" s="46" t="n"/>
      <c r="F190" s="46" t="n"/>
      <c r="G190" s="46" t="n"/>
      <c r="H190" s="79" t="n"/>
      <c r="I190" s="79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EV-REG-0187</t>
        </is>
      </c>
      <c r="B191" s="46" t="n"/>
      <c r="C191" s="46" t="n"/>
      <c r="D191" s="46" t="n"/>
      <c r="E191" s="46" t="n"/>
      <c r="F191" s="46" t="n"/>
      <c r="G191" s="46" t="n"/>
      <c r="H191" s="79" t="n"/>
      <c r="I191" s="79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EV-REG-0188</t>
        </is>
      </c>
      <c r="B192" s="46" t="n"/>
      <c r="C192" s="46" t="n"/>
      <c r="D192" s="46" t="n"/>
      <c r="E192" s="46" t="n"/>
      <c r="F192" s="46" t="n"/>
      <c r="G192" s="46" t="n"/>
      <c r="H192" s="79" t="n"/>
      <c r="I192" s="79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EV-REG-0189</t>
        </is>
      </c>
      <c r="B193" s="46" t="n"/>
      <c r="C193" s="46" t="n"/>
      <c r="D193" s="46" t="n"/>
      <c r="E193" s="46" t="n"/>
      <c r="F193" s="46" t="n"/>
      <c r="G193" s="46" t="n"/>
      <c r="H193" s="79" t="n"/>
      <c r="I193" s="79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EV-REG-0190</t>
        </is>
      </c>
      <c r="B194" s="46" t="n"/>
      <c r="C194" s="46" t="n"/>
      <c r="D194" s="46" t="n"/>
      <c r="E194" s="46" t="n"/>
      <c r="F194" s="46" t="n"/>
      <c r="G194" s="46" t="n"/>
      <c r="H194" s="79" t="n"/>
      <c r="I194" s="79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EV-REG-0191</t>
        </is>
      </c>
      <c r="B195" s="46" t="n"/>
      <c r="C195" s="46" t="n"/>
      <c r="D195" s="46" t="n"/>
      <c r="E195" s="46" t="n"/>
      <c r="F195" s="46" t="n"/>
      <c r="G195" s="46" t="n"/>
      <c r="H195" s="79" t="n"/>
      <c r="I195" s="79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EV-REG-0192</t>
        </is>
      </c>
      <c r="B196" s="46" t="n"/>
      <c r="C196" s="46" t="n"/>
      <c r="D196" s="46" t="n"/>
      <c r="E196" s="46" t="n"/>
      <c r="F196" s="46" t="n"/>
      <c r="G196" s="46" t="n"/>
      <c r="H196" s="79" t="n"/>
      <c r="I196" s="79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EV-REG-0193</t>
        </is>
      </c>
      <c r="B197" s="46" t="n"/>
      <c r="C197" s="46" t="n"/>
      <c r="D197" s="46" t="n"/>
      <c r="E197" s="46" t="n"/>
      <c r="F197" s="46" t="n"/>
      <c r="G197" s="46" t="n"/>
      <c r="H197" s="79" t="n"/>
      <c r="I197" s="79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EV-REG-0194</t>
        </is>
      </c>
      <c r="B198" s="46" t="n"/>
      <c r="C198" s="46" t="n"/>
      <c r="D198" s="46" t="n"/>
      <c r="E198" s="46" t="n"/>
      <c r="F198" s="46" t="n"/>
      <c r="G198" s="46" t="n"/>
      <c r="H198" s="79" t="n"/>
      <c r="I198" s="79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EV-REG-0195</t>
        </is>
      </c>
      <c r="B199" s="46" t="n"/>
      <c r="C199" s="46" t="n"/>
      <c r="D199" s="46" t="n"/>
      <c r="E199" s="46" t="n"/>
      <c r="F199" s="46" t="n"/>
      <c r="G199" s="46" t="n"/>
      <c r="H199" s="79" t="n"/>
      <c r="I199" s="79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EV-REG-0196</t>
        </is>
      </c>
      <c r="B200" s="46" t="n"/>
      <c r="C200" s="46" t="n"/>
      <c r="D200" s="46" t="n"/>
      <c r="E200" s="46" t="n"/>
      <c r="F200" s="46" t="n"/>
      <c r="G200" s="46" t="n"/>
      <c r="H200" s="79" t="n"/>
      <c r="I200" s="79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EV-REG-0197</t>
        </is>
      </c>
      <c r="B201" s="46" t="n"/>
      <c r="C201" s="46" t="n"/>
      <c r="D201" s="46" t="n"/>
      <c r="E201" s="46" t="n"/>
      <c r="F201" s="46" t="n"/>
      <c r="G201" s="46" t="n"/>
      <c r="H201" s="79" t="n"/>
      <c r="I201" s="79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EV-REG-0198</t>
        </is>
      </c>
      <c r="B202" s="46" t="n"/>
      <c r="C202" s="46" t="n"/>
      <c r="D202" s="46" t="n"/>
      <c r="E202" s="46" t="n"/>
      <c r="F202" s="46" t="n"/>
      <c r="G202" s="46" t="n"/>
      <c r="H202" s="79" t="n"/>
      <c r="I202" s="79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EV-REG-0199</t>
        </is>
      </c>
      <c r="B203" s="46" t="n"/>
      <c r="C203" s="46" t="n"/>
      <c r="D203" s="46" t="n"/>
      <c r="E203" s="46" t="n"/>
      <c r="F203" s="46" t="n"/>
      <c r="G203" s="46" t="n"/>
      <c r="H203" s="79" t="n"/>
      <c r="I203" s="79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EV-REG-0200</t>
        </is>
      </c>
      <c r="B204" s="46" t="n"/>
      <c r="C204" s="46" t="n"/>
      <c r="D204" s="46" t="n"/>
      <c r="E204" s="46" t="n"/>
      <c r="F204" s="46" t="n"/>
      <c r="G204" s="46" t="n"/>
      <c r="H204" s="79" t="n"/>
      <c r="I204" s="79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N204"/>
  <mergeCells count="2">
    <mergeCell ref="A2:N2"/>
    <mergeCell ref="A1:N1"/>
  </mergeCells>
  <conditionalFormatting sqref="I5:I204">
    <cfRule type="expression" priority="1" dxfId="0">
      <formula>AND(I5&lt;&gt;"",I5&lt;TODAY())</formula>
    </cfRule>
  </conditionalFormatting>
  <conditionalFormatting sqref="K5:K204">
    <cfRule type="expression" priority="2" dxfId="1">
      <formula>K5="Current"</formula>
    </cfRule>
  </conditionalFormatting>
  <dataValidations count="2">
    <dataValidation sqref="K5:K204" showDropDown="0" showInputMessage="0" showErrorMessage="0" allowBlank="0" type="list">
      <formula1>"Current,Draft,Superseded,Expired,Rejected"</formula1>
    </dataValidation>
    <dataValidation sqref="M5:M20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selection activeCell="A1" sqref="A1"/>
    </sheetView>
  </sheetViews>
  <sheetFormatPr baseColWidth="8" defaultRowHeight="15"/>
  <cols>
    <col width="37" customWidth="1" style="70" min="1" max="1"/>
    <col width="29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Registration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Article 49 registration readiness only. It does not certify classification, conformity or completeness of any national registration regime.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4" t="inlineStr">
        <is>
          <t>Metric</t>
        </is>
      </c>
      <c r="B4" s="74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Provider Article 49(1) route</t>
        </is>
      </c>
      <c r="B5" s="44">
        <f>'01_REGISTRATION_PROFILE'!B40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Provider Article 49(2) route</t>
        </is>
      </c>
      <c r="B6" s="44">
        <f>'01_REGISTRATION_PROFILE'!B41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Public-authority deployer route</t>
        </is>
      </c>
      <c r="B7" s="44">
        <f>'01_REGISTRATION_PROFILE'!B42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Secure non-public route</t>
        </is>
      </c>
      <c r="B8" s="44">
        <f>'01_REGISTRATION_PROFILE'!B43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National point-2 route</t>
        </is>
      </c>
      <c r="B9" s="44">
        <f>'01_REGISTRATION_PROFILE'!B44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Article 5(2) RBI route</t>
        </is>
      </c>
      <c r="B10" s="44">
        <f>'01_REGISTRATION_PROFILE'!B45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Public-deployer use gate</t>
        </is>
      </c>
      <c r="B11" s="44">
        <f>'01_REGISTRATION_PROFILE'!B46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COUNTIFS('02_CONTROL_MATRIX'!D5:D17,"&lt;&gt;Not applicable*",'02_CONTROL_MATRIX'!I5:I17,"Not started")+COUNTIFS('02_CONTROL_MATRIX'!D5:D17,"&lt;&gt;Not applicable*",'02_CONTROL_MATRIX'!I5:I17,"In progress")+COUNTIFS('02_CONTROL_MATRIX'!D5:D17,"&lt;&gt;Not applicable*",'02_CONTROL_MATRIX'!I5:I17,"Blocked")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Verified/submitted controls lacking evidence</t>
        </is>
      </c>
      <c r="B13" s="44">
        <f>COUNTIFS('02_CONTROL_MATRIX'!D5:D17,"&lt;&gt;Not applicable*",'02_CONTROL_MATRIX'!I5:I17,"Verified",'02_CONTROL_MATRIX'!K5:K17,"&lt;&gt;Current evidence")+COUNTIFS('02_CONTROL_MATRIX'!D5:D17,"&lt;&gt;Not applicable*",'02_CONTROL_MATRIX'!I5:I17,"Submitted / completed",'02_CONTROL_MATRIX'!K5:K17,"&lt;&gt;Current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Section A rows open</t>
        </is>
      </c>
      <c r="B14" s="44">
        <f>'03_ANNEX_VIII_PROVIDER'!B33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Section A evidence gaps</t>
        </is>
      </c>
      <c r="B15" s="44">
        <f>'03_ANNEX_VIII_PROVIDER'!B34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Section B rows open</t>
        </is>
      </c>
      <c r="B16" s="44">
        <f>'03_ANNEX_VIII_PROVIDER'!B35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Section B evidence gaps</t>
        </is>
      </c>
      <c r="B17" s="44">
        <f>'03_ANNEX_VIII_PROVIDER'!B36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Section C rows open</t>
        </is>
      </c>
      <c r="B18" s="44">
        <f>'04_ANNEX_VIII_DEPLOYER'!B21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Section C evidence gaps</t>
        </is>
      </c>
      <c r="B19" s="44">
        <f>'04_ANNEX_VIII_DEPLOYER'!B22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Submission routes not complete</t>
        </is>
      </c>
      <c r="B20" s="44">
        <f>IF(LEFT('05_SUBMISSION_UPDATE_LOG'!C5,10)="Applicable",IF('05_SUBMISSION_UPDATE_LOG'!J5="Submitted / completed",0,1),0)+IF(LEFT('05_SUBMISSION_UPDATE_LOG'!C6,10)="Applicable",IF('05_SUBMISSION_UPDATE_LOG'!J6="Submitted / completed",0,1),0)+IF(LEFT('05_SUBMISSION_UPDATE_LOG'!C7,10)="Applicable",IF('05_SUBMISSION_UPDATE_LOG'!J7="Submitted / completed",0,1),0)+IF(LEFT('05_SUBMISSION_UPDATE_LOG'!C8,10)="Applicable",IF('05_SUBMISSION_UPDATE_LOG'!J8="Submitted / completed",0,1),0)+IF(LEFT('05_SUBMISSION_UPDATE_LOG'!C9,10)="Applicable",IF('05_SUBMISSION_UPDATE_LOG'!J9="Submitted / completed",0,1),0)+IF(LEFT('05_SUBMISSION_UPDATE_LOG'!C10,10)="Applicable",IF('05_SUBMISSION_UPDATE_LOG'!J10="Submitted / completed",0,1),0)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Open registration updates</t>
        </is>
      </c>
      <c r="B21" s="44">
        <f>COUNTIF('05_SUBMISSION_UPDATE_LOG'!J15:J74,"Open")+COUNTIF('05_SUBMISSION_UPDATE_LOG'!J15:J74,"Assessment")+COUNTIF('05_SUBMISSION_UPDATE_LOG'!J15:J74,"Prepared")+COUNTIF('05_SUBMISSION_UPDATE_LOG'!J15:J74,"Rejected / correction required")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Article 5(2) gates incomplete</t>
        </is>
      </c>
      <c r="B22" s="44">
        <f>COUNTIFS('05_SUBMISSION_UPDATE_LOG'!C79:C81,"Applicable",'05_SUBMISSION_UPDATE_LOG'!D79:D81,"&lt;&gt;Complete")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Expired current evidence</t>
        </is>
      </c>
      <c r="B23" s="44">
        <f>TEXT(COUNTIFS('06_EVIDENCE_REGISTER'!I5:I204,"&lt;"&amp;TODAY(),'06_EVIDENCE_REGISTER'!I5:I204,"&gt;0",'06_EVIDENCE_REGISTER'!K5:K204,"Current"),"0")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 ht="23" customHeight="1" s="70">
      <c r="A25" s="33" t="inlineStr">
        <is>
          <t>OVERALL REGISTRATION JUDGMENT</t>
        </is>
      </c>
      <c r="B25" s="1" t="n"/>
      <c r="C25" s="1" t="n"/>
      <c r="D25" s="1" t="n"/>
      <c r="E25" s="1" t="n"/>
      <c r="F25" s="1" t="n"/>
      <c r="G25" s="1" t="n"/>
      <c r="H25" s="1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 ht="31" customHeight="1" s="70">
      <c r="A26" s="40" t="inlineStr">
        <is>
          <t>Field</t>
        </is>
      </c>
      <c r="B26" s="40" t="inlineStr">
        <is>
          <t>Decision / rationale</t>
        </is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Overall registration package state</t>
        </is>
      </c>
      <c r="B27" s="46" t="str"/>
      <c r="C27" s="48" t="inlineStr">
        <is>
          <t>Document route assumptions, secure/public/national destination, unresolved authority-specific requirements, registration references and approval conditions.</t>
        </is>
      </c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23" customHeight="1" s="70">
      <c r="A29" s="33" t="inlineStr">
        <is>
          <t>READINESS DECISION</t>
        </is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9">
        <f>IF(B11="BLOCK — do not use; provider registration missing","BLOCK — PUBLIC-DEPLOYER PROVIDER REGISTRATION GATE",IF(OR(B5="Needs assessment",B6="Needs assessment",B7="Needs assessment",B8="Needs assessment",B9="Needs assessment",B10="Needs assessment"),"SCOPE / REGISTRATION ROUTE NOT RESOLVED",IF(B12&gt;0,"NOT READY — CONTROL GAPS REMAIN",IF(B13&gt;0,"NOT READY — VERIFIED / SUBMITTED CONTROLS LACK CURRENT EVIDENCE",IF(OR(B14&gt;0,B15&gt;0,B16&gt;0,B17&gt;0,B18&gt;0,B19&gt;0),"NOT READY — ANNEX VIII DATA PACKAGE INCOMPLETE",IF(B20&gt;0,"NOT READY — REQUIRED SUBMISSION ROUTE NOT COMPLETE",IF(B21&gt;0,"NOT READY — REGISTRATION UPDATES / CORRECTIONS OPEN",IF(AND(B10&lt;&gt;"Not applicable",B22&gt;0),"BLOCK — ARTICLE 5(2) PRE-USE / URGENCY REGISTRATION GATE INCOMPLETE",IF(B23&gt;0,"NOT READY — EXPIRED EVIDENCE",IF(OR(B27="Not demonstrated",B27="Needs assessment",B27=""),"NOT READY — OVERALL REGISTRATION JUDGMENT INCOMPLETE","READY FOR INDEPENDENT REGISTRATION REVIEW"))))))))))</f>
        <v/>
      </c>
      <c r="B30" s="1" t="n"/>
      <c r="C30" s="1" t="n"/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 ht="23" customHeight="1" s="70">
      <c r="A35" s="33" t="inlineStr">
        <is>
          <t>INDEPENDENT REVIEW / SIGN-OFF</t>
        </is>
      </c>
      <c r="B35" s="1" t="n"/>
      <c r="C35" s="1" t="n"/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Reviewer name</t>
        </is>
      </c>
      <c r="B36" s="46" t="str"/>
      <c r="C36" s="6" t="inlineStr">
        <is>
          <t>Review date</t>
        </is>
      </c>
      <c r="D36" s="79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Role / organisation</t>
        </is>
      </c>
      <c r="B37" s="46" t="str"/>
      <c r="C37" s="6" t="inlineStr">
        <is>
          <t>Decision</t>
        </is>
      </c>
      <c r="D37" s="46" t="str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Article 49(1)/(2)/(3) route analysis reviewed</t>
        </is>
      </c>
      <c r="B38" s="48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Article 49(4) secure / 49(5) national route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Current Annex VIII A/B/C field mapping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6(3) documentation / Section B route reviewed if applicable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Public-authority Article 26(8) provider-registration gate reviewed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Article 5(2) real-time-RBI registration gate reviewed if applicable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Submission/update evidence and references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Scope limitations / national-registration assumptions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Reviewer comments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Approval reference / evidence ID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mergeCells count="18">
    <mergeCell ref="A1:H1"/>
    <mergeCell ref="A3:H3"/>
    <mergeCell ref="B40:H40"/>
    <mergeCell ref="A35:H35"/>
    <mergeCell ref="A29:H29"/>
    <mergeCell ref="A25:H25"/>
    <mergeCell ref="C27:H27"/>
    <mergeCell ref="B41:H41"/>
    <mergeCell ref="A2:H2"/>
    <mergeCell ref="B43:H43"/>
    <mergeCell ref="B44:H44"/>
    <mergeCell ref="B39:H39"/>
    <mergeCell ref="B38:H38"/>
    <mergeCell ref="B47:H47"/>
    <mergeCell ref="A30:H33"/>
    <mergeCell ref="B42:H42"/>
    <mergeCell ref="B45:H45"/>
    <mergeCell ref="B46:H46"/>
  </mergeCells>
  <conditionalFormatting sqref="A30:H33">
    <cfRule type="expression" priority="1" dxfId="0">
      <formula>LEFT(A30,5)="BLOCK"</formula>
    </cfRule>
    <cfRule type="expression" priority="2" dxfId="0">
      <formula>LEFT(A30,9)="NOT READY"</formula>
    </cfRule>
    <cfRule type="expression" priority="3" dxfId="1">
      <formula>LEFT(A30,5)="READY"</formula>
    </cfRule>
  </conditionalFormatting>
  <dataValidations count="2">
    <dataValidation sqref="B27" showDropDown="0" showInputMessage="0" showErrorMessage="0" allowBlank="0" type="list">
      <formula1>"Registration package demonstrated for independent review,Demonstrated with conditions,Not demonstrated,Needs assessment"</formula1>
    </dataValidation>
    <dataValidation sqref="D37" showDropDown="0" showInputMessage="0" showErrorMessage="0" allowBlank="0" type="list">
      <formula1>"Confirmed,Confirmed with conditions,Not confirmed,Further legal / authority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42" customWidth="1" style="70" min="2" max="2"/>
    <col width="46" customWidth="1" style="70" min="3" max="3"/>
    <col width="24" customWidth="1" style="70" min="4" max="4"/>
    <col width="66" customWidth="1" style="70" min="5" max="5"/>
    <col width="74" customWidth="1" style="70" min="6" max="6"/>
  </cols>
  <sheetData>
    <row r="1" ht="35" customHeight="1" s="70">
      <c r="A1" s="15" t="inlineStr">
        <is>
          <t>Registration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consolidated EU law first. Commission implementation material is separated from the statutory Annex VIII field set.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SRC-REG-01</t>
        </is>
      </c>
      <c r="B5" s="6" t="inlineStr">
        <is>
          <t>Regulation (EU) 2024/1689 — consolidated 27 July 2026</t>
        </is>
      </c>
      <c r="C5" s="6" t="inlineStr">
        <is>
          <t>Arts. 5(2), 6(3)–(4), 26(8), 49, 71; Annex VIII</t>
        </is>
      </c>
      <c r="D5" s="16" t="inlineStr">
        <is>
          <t>Binding EU law</t>
        </is>
      </c>
      <c r="E5" s="6" t="inlineStr">
        <is>
          <t>Primary registration routes, database governance and current Annex VIII A/B/C fields</t>
        </is>
      </c>
      <c r="F5" s="81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SRC-REG-02</t>
        </is>
      </c>
      <c r="B6" s="6" t="inlineStr">
        <is>
          <t>Regulation (EU) 2026/1744 — Digital Omnibus on AI</t>
        </is>
      </c>
      <c r="C6" s="6" t="inlineStr">
        <is>
          <t>Annex VIII Section B points 7 and 9 deleted; current high-risk timeline</t>
        </is>
      </c>
      <c r="D6" s="16" t="inlineStr">
        <is>
          <t>Binding EU law</t>
        </is>
      </c>
      <c r="E6" s="6" t="inlineStr">
        <is>
          <t>Current simplified Article 49(2) Section B dataset and timing context</t>
        </is>
      </c>
      <c r="F6" s="81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SRC-REG-03</t>
        </is>
      </c>
      <c r="B7" s="6" t="inlineStr">
        <is>
          <t>European Commission / AI Act Service Desk — Article 49</t>
        </is>
      </c>
      <c r="C7" s="6" t="inlineStr">
        <is>
          <t>Registration routes and secure/national structure</t>
        </is>
      </c>
      <c r="D7" s="16" t="inlineStr">
        <is>
          <t>Commission explanatory service; official-text link</t>
        </is>
      </c>
      <c r="E7" s="6" t="inlineStr">
        <is>
          <t>Operational cross-check of Article 49(1)–(5)</t>
        </is>
      </c>
      <c r="F7" s="81" t="inlineStr">
        <is>
          <t>https://ai-act-service-desk.ec.europa.eu/en/ai-act/article-49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SRC-REG-04</t>
        </is>
      </c>
      <c r="B8" s="6" t="inlineStr">
        <is>
          <t>European Commission / AI Act Service Desk — Article 71</t>
        </is>
      </c>
      <c r="C8" s="6" t="inlineStr">
        <is>
          <t>EU database governance</t>
        </is>
      </c>
      <c r="D8" s="16" t="inlineStr">
        <is>
          <t>Commission explanatory service; official-text link</t>
        </is>
      </c>
      <c r="E8" s="6" t="inlineStr">
        <is>
          <t>Provider/deployer data entry, public access, data-controller and technical-support cross-check</t>
        </is>
      </c>
      <c r="F8" s="81" t="inlineStr">
        <is>
          <t>https://ai-act-service-desk.ec.europa.eu/en/ai-act/article-71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SRC-REG-05</t>
        </is>
      </c>
      <c r="B9" s="6" t="inlineStr">
        <is>
          <t>European Commission — AI Omnibus enters into force</t>
        </is>
      </c>
      <c r="C9" s="6" t="inlineStr">
        <is>
          <t>High-risk dates and registration simplification</t>
        </is>
      </c>
      <c r="D9" s="16" t="inlineStr">
        <is>
          <t>Commission implementation information</t>
        </is>
      </c>
      <c r="E9" s="6" t="inlineStr">
        <is>
          <t>Current implementation/timeline context</t>
        </is>
      </c>
      <c r="F9" s="81" t="inlineStr">
        <is>
          <t>https://digital-strategy.ec.europa.eu/en/news/ai-omnibus-enters-force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SRC-REG-06</t>
        </is>
      </c>
      <c r="B10" s="6" t="inlineStr">
        <is>
          <t>Regulation (EU) 2016/679 — GDPR</t>
        </is>
      </c>
      <c r="C10" s="6" t="inlineStr">
        <is>
          <t>Article 35 DPIA</t>
        </is>
      </c>
      <c r="D10" s="16" t="inlineStr">
        <is>
          <t>Binding EU law</t>
        </is>
      </c>
      <c r="E10" s="6" t="inlineStr">
        <is>
          <t>Annex VIII Section C DPIA-summary cross-law reference</t>
        </is>
      </c>
      <c r="F10" s="81" t="inlineStr">
        <is>
          <t>https://eur-lex.europa.eu/eli/reg/2016/679/oj/eng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SRC-REG-07</t>
        </is>
      </c>
      <c r="B11" s="6" t="inlineStr">
        <is>
          <t>Directive (EU) 2016/680 — Law Enforcement Directive</t>
        </is>
      </c>
      <c r="C11" s="6" t="inlineStr">
        <is>
          <t>Article 27 DPIA</t>
        </is>
      </c>
      <c r="D11" s="16" t="inlineStr">
        <is>
          <t>Binding EU law</t>
        </is>
      </c>
      <c r="E11" s="6" t="inlineStr">
        <is>
          <t>Annex VIII Section C DPIA-summary cross-law reference for competent authorities</t>
        </is>
      </c>
      <c r="F11" s="81" t="inlineStr">
        <is>
          <t>https://eur-lex.europa.eu/eli/dir/2016/680/oj/eng</t>
        </is>
      </c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</sheetData>
  <autoFilter ref="A4:F11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EU AI Database Registration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2026-09-06T12:57:31Z</dcterms:created>
  <dcterms:modified xmlns:dcterms="http://purl.org/dc/terms/" xmlns:xsi="http://www.w3.org/2001/XMLSchema-instance" xsi:type="dcterms:W3CDTF">2026-09-06T12:57:32Z</dcterms:modified>
  <cp:lastModifiedBy>AZComply</cp:lastModifiedBy>
</cp:coreProperties>
</file>