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RIGHTS_RISK_REGISTER" sheetId="4" state="visible" r:id="rId4"/>
    <sheet xmlns:r="http://schemas.openxmlformats.org/officeDocument/2006/relationships" name="04_MITIGATION_OVERSIGHT" sheetId="5" state="visible" r:id="rId5"/>
    <sheet xmlns:r="http://schemas.openxmlformats.org/officeDocument/2006/relationships" name="05_NOTIFICATION_REASSESS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'00_README'!$A$1:$C$43</definedName>
    <definedName name="_xlnm.Print_Area" localSheetId="1">'01_SYSTEM_PROFILE'!$A$1:$D$49</definedName>
    <definedName name="_xlnm._FilterDatabase" localSheetId="2" hidden="1">'02_CONTROL_MATRIX'!$A$4:$M$20</definedName>
    <definedName name="_xlnm.Print_Titles" localSheetId="2">'02_CONTROL_MATRIX'!$4:$4</definedName>
    <definedName name="_xlnm.Print_Area" localSheetId="2">'02_CONTROL_MATRIX'!$A$1:$M$20</definedName>
    <definedName name="_xlnm._FilterDatabase" localSheetId="3" hidden="1">'03_RIGHTS_RISK_REGISTER'!$A$4:$R$38</definedName>
    <definedName name="_xlnm.Print_Titles" localSheetId="3">'03_RIGHTS_RISK_REGISTER'!$4:$4</definedName>
    <definedName name="_xlnm.Print_Area" localSheetId="3">'03_RIGHTS_RISK_REGISTER'!$A$1:$R$38</definedName>
    <definedName name="_xlnm._FilterDatabase" localSheetId="4" hidden="1">'04_MITIGATION_OVERSIGHT'!$A$4:$L$24</definedName>
    <definedName name="_xlnm.Print_Titles" localSheetId="4">'04_MITIGATION_OVERSIGHT'!$4:$4</definedName>
    <definedName name="_xlnm.Print_Area" localSheetId="4">'04_MITIGATION_OVERSIGHT'!$A$1:$L$24</definedName>
    <definedName name="_xlnm._FilterDatabase" localSheetId="5" hidden="1">'05_NOTIFICATION_REASSESS'!$A$4:$L$87</definedName>
    <definedName name="_xlnm.Print_Titles" localSheetId="5">'05_NOTIFICATION_REASSESS'!$4:$4</definedName>
    <definedName name="_xlnm.Print_Area" localSheetId="5">'05_NOTIFICATION_REASSESS'!$A$1:$L$87</definedName>
    <definedName name="_xlnm._FilterDatabase" localSheetId="6" hidden="1">'06_EVIDENCE_REGISTER'!$A$4:$N$204</definedName>
    <definedName name="_xlnm.Print_Titles" localSheetId="6">'06_EVIDENCE_REGISTER'!$4:$4</definedName>
    <definedName name="_xlnm.Print_Area" localSheetId="6">'06_EVIDENCE_REGISTER'!$A$1:$N$204</definedName>
    <definedName name="_xlnm.Print_Area" localSheetId="7">'07_DASHBOARD_SIGNOFF'!$A$1:$C$49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7" fillId="10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21"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news/supporting-implementation-ai-act-clear-guidelines" TargetMode="External" Id="rId3"/><Relationship Type="http://schemas.openxmlformats.org/officeDocument/2006/relationships/hyperlink" Target="https://ai-act-service-desk.ec.europa.eu/en/ai-act/recital-96" TargetMode="External" Id="rId4"/><Relationship Type="http://schemas.openxmlformats.org/officeDocument/2006/relationships/hyperlink" Target="https://eur-lex.europa.eu/eli/reg/2016/679/oj/eng" TargetMode="External" Id="rId5"/><Relationship Type="http://schemas.openxmlformats.org/officeDocument/2006/relationships/hyperlink" Target="https://eur-lex.europa.eu/eli/dir/2016/680/oj/eng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Fundamental Rights Impact Assessment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 27 • Article 5(2) real-time RBI special route • Article 46(1) notification exemption • Article 49 / Annex VIII registration • DPIA cross-reference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Article 27 into a controlled deployer FRIA dossier: legal scope → deployment process/time/frequency → affected persons/groups → specific rights risks → human oversight → materialisation/governance/complaints → DPIA cross-reference → authority notification / registration → reassessment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Deployers that may fall within Article 27, plus law-enforcement real-time remote biometric identification uses that must complete a FRIA through Article 5(2).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Operationalise Article 27(1)(a)–(f), first-use/update rules, DPIA cross-references, notification preparation and evidence-backed independent review.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Apply FRIA to every high-risk deployment, invent a mandatory annual review, make risk scores legal thresholds, replace a DPIA, or automatically certify that a deployment respects fundamental rights.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A numerical score may help prioritise work, but Article 27 does not prescribe a 1–5 matrix or a score that automatically triggers notification. MSA notification follows completion of an in-scope FRIA, subject to the Article 46(1) exception.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ARTICLE 27 BASELINE — 5 SEPTEMBER 2026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Provision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27(1) scope</t>
        </is>
      </c>
      <c r="B15" s="44" t="inlineStr">
        <is>
          <t>Article 6(2) / Annex III high-risk systems, except Annex III point 2; applies to public-law deployers, private entities providing public services, and deployers of Annex III 5(b)/(c) systems</t>
        </is>
      </c>
      <c r="C15" s="6" t="inlineStr">
        <is>
          <t>Scope is calculated explicitly; Annex I and point-2 critical infrastructure do not enter the general Article 27 route.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27(1)(a)–(f)</t>
        </is>
      </c>
      <c r="B16" s="44" t="inlineStr">
        <is>
          <t>Process; period/frequency; affected categories; specific rights risks taking provider Article 13 information into account; human oversight; materialisation measures incl. internal governance &amp; complaints</t>
        </is>
      </c>
      <c r="C16" s="6" t="inlineStr">
        <is>
          <t>Six statutory elements are separately controlled.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27(2)</t>
        </is>
      </c>
      <c r="B17" s="44" t="inlineStr">
        <is>
          <t>First use; may rely on previous similar FRIAs/provider impact assessments; update if paragraph-1 elements change or become outdated</t>
        </is>
      </c>
      <c r="C17" s="6" t="inlineStr">
        <is>
          <t>No invented annual renewal; change-driven reassessment.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27(3)</t>
        </is>
      </c>
      <c r="B18" s="44" t="inlineStr">
        <is>
          <t>After assessment, notify market surveillance authority using the Article 27(5) template; Article 46(1) may exempt notification</t>
        </is>
      </c>
      <c r="C18" s="6" t="inlineStr">
        <is>
          <t>Notification is not tied to a numerical risk band.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27(4), amended 2026</t>
        </is>
      </c>
      <c r="B19" s="44" t="inlineStr">
        <is>
          <t>Where DPIA obligations already meet FRIA obligations, deployer may cross-reference relevant DPIA sections or include relevant parts</t>
        </is>
      </c>
      <c r="C19" s="6" t="inlineStr">
        <is>
          <t>DPIA integration is a cross-reference/reuse route, not a blanket replacement.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Article 27(5), amended 2026</t>
        </is>
      </c>
      <c r="B20" s="44" t="inlineStr">
        <is>
          <t>AI Office develops a questionnaire template, including automated tooling</t>
        </is>
      </c>
      <c r="C20" s="6" t="inlineStr">
        <is>
          <t>Commission still lists FRIA template guidance as implementation work; this workbook is an interim operational structure.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Article 5(2) special route</t>
        </is>
      </c>
      <c r="B21" s="44" t="inlineStr">
        <is>
          <t>Law-enforcement real-time RBI in public spaces under Article 5(1)(h) exceptions requires a FRIA under Article 27 before use, alongside registration safeguards</t>
        </is>
      </c>
      <c r="C21" s="6" t="inlineStr">
        <is>
          <t>Separate current special-route gate.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23" customHeight="1" s="70">
      <c r="A23" s="33" t="inlineStr">
        <is>
          <t>APPLICATION TIMELINE</t>
        </is>
      </c>
      <c r="B23" s="1" t="n"/>
      <c r="C23" s="1" t="n"/>
      <c r="D23" s="1" t="n"/>
      <c r="E23" s="1" t="n"/>
      <c r="F23" s="1" t="n"/>
      <c r="G23" s="1" t="n"/>
      <c r="H23" s="1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 ht="31" customHeight="1" s="70">
      <c r="A24" s="40" t="inlineStr">
        <is>
          <t>Route</t>
        </is>
      </c>
      <c r="B24" s="40" t="inlineStr">
        <is>
          <t>Date / status</t>
        </is>
      </c>
      <c r="C24" s="40" t="inlineStr">
        <is>
          <t>Meaning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General Article 27 — Annex III Article 6(2) systems</t>
        </is>
      </c>
      <c r="B25" s="47" t="inlineStr">
        <is>
          <t>2 December 2027</t>
        </is>
      </c>
      <c r="C25" s="6" t="inlineStr">
        <is>
          <t>Chapter III Sections 1–3 apply from this date under Regulation (EU) 2026/1744.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Article 5(2) real-time RBI exception route</t>
        </is>
      </c>
      <c r="B26" s="47" t="inlineStr">
        <is>
          <t>Current special pre-use safeguard</t>
        </is>
      </c>
      <c r="C26" s="6" t="inlineStr">
        <is>
          <t>Article 5(2) expressly requires a FRIA as provided by Article 27 before qualifying use.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AI Office Article 27 questionnaire/template</t>
        </is>
      </c>
      <c r="B27" s="47" t="inlineStr">
        <is>
          <t>Implementation work ongoing as of 31 July 2026</t>
        </is>
      </c>
      <c r="C27" s="6" t="inlineStr">
        <is>
          <t>Align this workbook to the final AI Office template once published.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23" customHeight="1" s="70">
      <c r="A29" s="33" t="inlineStr">
        <is>
          <t>8-STEP OPERATING PLAN</t>
        </is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1</t>
        </is>
      </c>
      <c r="B30" s="44" t="inlineStr">
        <is>
          <t>Profile</t>
        </is>
      </c>
      <c r="C30" s="7" t="inlineStr">
        <is>
          <t>Enter deployer, Annex III route, deployer category, first-use, DPIA, Article 46 and real-time RBI facts in 01_SYSTEM_PROFILE.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2</t>
        </is>
      </c>
      <c r="B31" s="44" t="inlineStr">
        <is>
          <t>Resolve legal scope</t>
        </is>
      </c>
      <c r="C31" s="7" t="inlineStr">
        <is>
          <t>Confirm whether the general Article 27 route, the Article 5(2) special route, or neither applies.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3</t>
        </is>
      </c>
      <c r="B32" s="44" t="inlineStr">
        <is>
          <t>Complete controls</t>
        </is>
      </c>
      <c r="C32" s="7" t="inlineStr">
        <is>
          <t>Use 02_CONTROL_MATRIX for the six statutory FRIA elements, first-use/update, DPIA, notification and registration interfaces.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4</t>
        </is>
      </c>
      <c r="B33" s="44" t="inlineStr">
        <is>
          <t>Assess rights impacts</t>
        </is>
      </c>
      <c r="C33" s="7" t="inlineStr">
        <is>
          <t>Use 03_RIGHTS_RISK_REGISTER to identify affected groups, relevant rights, harms and provider-information dependencies.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5</t>
        </is>
      </c>
      <c r="B34" s="44" t="inlineStr">
        <is>
          <t>Define measures</t>
        </is>
      </c>
      <c r="C34" s="7" t="inlineStr">
        <is>
          <t>Use 04_MITIGATION_OVERSIGHT for human oversight, internal governance, complaints and risk-materialisation measures.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6</t>
        </is>
      </c>
      <c r="B35" s="44" t="inlineStr">
        <is>
          <t>Notify / reassess</t>
        </is>
      </c>
      <c r="C35" s="7" t="inlineStr">
        <is>
          <t>Use 05_NOTIFICATION_REASSESS for prior-assessment reliance, DPIA cross-references, authority notification, registration and update triggers.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7</t>
        </is>
      </c>
      <c r="B36" s="44" t="inlineStr">
        <is>
          <t>Evidence</t>
        </is>
      </c>
      <c r="C36" s="7" t="inlineStr">
        <is>
          <t>Register exact linked evidence IDs in 06_EVIDENCE_REGISTER; current correctly-linked evidence drives readiness.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39" t="inlineStr">
        <is>
          <t>8</t>
        </is>
      </c>
      <c r="B37" s="44" t="inlineStr">
        <is>
          <t>Independent review</t>
        </is>
      </c>
      <c r="C37" s="7" t="inlineStr">
        <is>
          <t>Use 07_DASHBOARD_SIGNOFF. Maximum state is READY FOR INDEPENDENT FRIA REVIEW, never automatic 'fundamental-rights compliant'.</t>
        </is>
      </c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 ht="23" customHeight="1" s="70">
      <c r="A39" s="33" t="inlineStr">
        <is>
          <t>INPUT / OUTPUT CONVENTION</t>
        </is>
      </c>
      <c r="B39" s="1" t="n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47" t="inlineStr">
        <is>
          <t>Yellow</t>
        </is>
      </c>
      <c r="B40" s="7" t="inlineStr">
        <is>
          <t>User fact, rights assessment, owner, notification state, evidence pointer or reviewer input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44" t="inlineStr">
        <is>
          <t>Blue</t>
        </is>
      </c>
      <c r="B41" s="7" t="inlineStr">
        <is>
          <t>Calculated / legal-reference result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51" t="inlineStr">
        <is>
          <t>Red</t>
        </is>
      </c>
      <c r="B42" s="7" t="inlineStr">
        <is>
          <t>Unresolved scope, rights-risk review gap, notification/reassessment blocker or missing/stale evidence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55" t="inlineStr">
        <is>
          <t>Green</t>
        </is>
      </c>
      <c r="B43" s="7" t="inlineStr">
        <is>
          <t>Resolved/current/review-ready state</t>
        </is>
      </c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mergeCells count="24">
    <mergeCell ref="A39:H39"/>
    <mergeCell ref="B40:H40"/>
    <mergeCell ref="B9:H9"/>
    <mergeCell ref="C31:H31"/>
    <mergeCell ref="A1:H1"/>
    <mergeCell ref="C36:H36"/>
    <mergeCell ref="A7:H7"/>
    <mergeCell ref="B41:H41"/>
    <mergeCell ref="C32:H32"/>
    <mergeCell ref="A3:H5"/>
    <mergeCell ref="A2:H2"/>
    <mergeCell ref="C37:H37"/>
    <mergeCell ref="B43:H43"/>
    <mergeCell ref="B42:H42"/>
    <mergeCell ref="B11:H11"/>
    <mergeCell ref="A23:H23"/>
    <mergeCell ref="C34:H34"/>
    <mergeCell ref="C30:H30"/>
    <mergeCell ref="C33:H33"/>
    <mergeCell ref="B8:H8"/>
    <mergeCell ref="A29:H29"/>
    <mergeCell ref="A13:H13"/>
    <mergeCell ref="C35:H35"/>
    <mergeCell ref="B10:H10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48" customWidth="1" style="70" min="2" max="2"/>
    <col width="23" customWidth="1" style="70" min="3" max="3"/>
    <col width="45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Deployer &amp; FRIA Scope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factual deployment information first. Blue outputs determine whether Article 27 or the Article 5(2) special route applies.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DEPLOYMENT / ASSESSMENT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Deployer 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System 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Provider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Intended purpose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Specific deployment / process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FRIA ID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FRIA owner</t>
        </is>
      </c>
      <c r="B13" s="46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58" t="inlineStr">
        <is>
          <t>Assessment date</t>
        </is>
      </c>
      <c r="B14" s="72" t="str"/>
      <c r="C14" s="46" t="str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23" customHeight="1" s="70">
      <c r="A16" s="33" t="inlineStr">
        <is>
          <t>ARTICLE 27 / SPECIAL-ROUTE FACTS</t>
        </is>
      </c>
      <c r="B16" s="1" t="n"/>
      <c r="C16" s="1" t="n"/>
      <c r="D16" s="1" t="n"/>
      <c r="E16" s="1" t="n"/>
      <c r="F16" s="1" t="n"/>
      <c r="G16" s="1" t="n"/>
      <c r="H16" s="1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 ht="31" customHeight="1" s="70">
      <c r="A17" s="40" t="inlineStr">
        <is>
          <t>ID</t>
        </is>
      </c>
      <c r="B17" s="40" t="inlineStr">
        <is>
          <t>Question</t>
        </is>
      </c>
      <c r="C17" s="40" t="inlineStr">
        <is>
          <t>Answer</t>
        </is>
      </c>
      <c r="D17" s="40" t="inlineStr">
        <is>
          <t>Why it matters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S-01</t>
        </is>
      </c>
      <c r="B18" s="6" t="inlineStr">
        <is>
          <t>Are you acting as deployer of the AI system?</t>
        </is>
      </c>
      <c r="C18" s="46" t="str"/>
      <c r="D18" s="6" t="inlineStr">
        <is>
          <t>Article 27 is a deployer obligation.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S-02</t>
        </is>
      </c>
      <c r="B19" s="6" t="inlineStr">
        <is>
          <t>Is the system high-risk pursuant to Article 6(2) / Annex III?</t>
        </is>
      </c>
      <c r="C19" s="46" t="str"/>
      <c r="D19" s="6" t="inlineStr">
        <is>
          <t>General Article 27 route only concerns Article 6(2) systems.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S-03</t>
        </is>
      </c>
      <c r="B20" s="6" t="inlineStr">
        <is>
          <t>Is the system intended for Annex III point 2 critical-infrastructure use?</t>
        </is>
      </c>
      <c r="C20" s="46" t="str"/>
      <c r="D20" s="6" t="inlineStr">
        <is>
          <t>Article 27(1) expressly excludes Annex III point 2.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S-04</t>
        </is>
      </c>
      <c r="B21" s="6" t="inlineStr">
        <is>
          <t>Is the deployer a body governed by public law?</t>
        </is>
      </c>
      <c r="C21" s="46" t="str"/>
      <c r="D21" s="6" t="inlineStr">
        <is>
          <t>Article 27(1) scope category.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S-05</t>
        </is>
      </c>
      <c r="B22" s="6" t="inlineStr">
        <is>
          <t>Is the deployer a private entity providing public services?</t>
        </is>
      </c>
      <c r="C22" s="46" t="str"/>
      <c r="D22" s="6" t="inlineStr">
        <is>
          <t>Article 27(1) scope category.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S-06</t>
        </is>
      </c>
      <c r="B23" s="6" t="inlineStr">
        <is>
          <t>Is the use Annex III point 5(b) creditworthiness / credit-score assessment of natural persons, outside fraud detection?</t>
        </is>
      </c>
      <c r="C23" s="46" t="str"/>
      <c r="D23" s="6" t="inlineStr">
        <is>
          <t>Article 27(1) applies regardless of deployer category.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S-07</t>
        </is>
      </c>
      <c r="B24" s="6" t="inlineStr">
        <is>
          <t>Is the use Annex III point 5(c) life/health insurance risk assessment or pricing?</t>
        </is>
      </c>
      <c r="C24" s="46" t="str"/>
      <c r="D24" s="6" t="inlineStr">
        <is>
          <t>Article 27(1) applies regardless of deployer category.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S-08</t>
        </is>
      </c>
      <c r="B25" s="6" t="inlineStr">
        <is>
          <t>Is this the first use of this high-risk AI system in this deployment context?</t>
        </is>
      </c>
      <c r="C25" s="46" t="str"/>
      <c r="D25" s="6" t="inlineStr">
        <is>
          <t>Article 27(2).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S-09</t>
        </is>
      </c>
      <c r="B26" s="6" t="inlineStr">
        <is>
          <t>Is there a previous FRIA for a genuinely similar case that the deployer proposes to rely on?</t>
        </is>
      </c>
      <c r="C26" s="46" t="str"/>
      <c r="D26" s="6" t="inlineStr">
        <is>
          <t>Article 27(2) reliance route.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S-10</t>
        </is>
      </c>
      <c r="B27" s="6" t="inlineStr">
        <is>
          <t>Is there a provider impact assessment relevant enough to support this deployment assessment?</t>
        </is>
      </c>
      <c r="C27" s="46" t="str"/>
      <c r="D27" s="6" t="inlineStr">
        <is>
          <t>Article 27(2) allows reliance in similar cases; deployer must still ensure contextual adequacy.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S-11</t>
        </is>
      </c>
      <c r="B28" s="6" t="inlineStr">
        <is>
          <t>Is a GDPR Article 35 or LED Article 27 DPIA applicable/completed for the same processing/use?</t>
        </is>
      </c>
      <c r="C28" s="46" t="str"/>
      <c r="D28" s="6" t="inlineStr">
        <is>
          <t>Article 27(4) cross-reference route.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S-12</t>
        </is>
      </c>
      <c r="B29" s="6" t="inlineStr">
        <is>
          <t>Is the deployment under an Article 46(1) exceptional conformity-assessment derogation?</t>
        </is>
      </c>
      <c r="C29" s="46" t="str"/>
      <c r="D29" s="6" t="inlineStr">
        <is>
          <t>May exempt Article 27(3) authority notification.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S-13</t>
        </is>
      </c>
      <c r="B30" s="6" t="inlineStr">
        <is>
          <t>Is the deployer a public authority / Union institution/body subject to Article 49(3) registration?</t>
        </is>
      </c>
      <c r="C30" s="46" t="str"/>
      <c r="D30" s="6" t="inlineStr">
        <is>
          <t>FRIA summary may need registration under Annex VIII Section C.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S-14</t>
        </is>
      </c>
      <c r="B31" s="6" t="inlineStr">
        <is>
          <t>Is this real-time remote biometric identification in publicly accessible spaces for law enforcement under an Article 5(1)(h) exception route?</t>
        </is>
      </c>
      <c r="C31" s="46" t="str"/>
      <c r="D31" s="6" t="inlineStr">
        <is>
          <t>Article 5(2) requires a FRIA under Article 27 before use.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S-15</t>
        </is>
      </c>
      <c r="B32" s="6" t="inlineStr">
        <is>
          <t>If S-14 is Yes, has the system been/been planned to be registered in the EU database before use, subject to the urgency rule?</t>
        </is>
      </c>
      <c r="C32" s="46" t="str"/>
      <c r="D32" s="6" t="inlineStr">
        <is>
          <t>Article 5(2) special safeguard.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S-16</t>
        </is>
      </c>
      <c r="B33" s="6" t="inlineStr">
        <is>
          <t>Are provider Article 13 instructions/information available and current?</t>
        </is>
      </c>
      <c r="C33" s="46" t="str"/>
      <c r="D33" s="6" t="inlineStr">
        <is>
          <t>Article 27(1)(d) requires risk assessment to take provider information into account.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S-17</t>
        </is>
      </c>
      <c r="B34" s="6" t="inlineStr">
        <is>
          <t>Are deployment period and frequency defined?</t>
        </is>
      </c>
      <c r="C34" s="46" t="str"/>
      <c r="D34" s="6" t="inlineStr">
        <is>
          <t>Article 27(1)(b).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S-18</t>
        </is>
      </c>
      <c r="B35" s="6" t="inlineStr">
        <is>
          <t>Are affected categories of persons/groups identified for the specific context?</t>
        </is>
      </c>
      <c r="C35" s="46" t="str"/>
      <c r="D35" s="6" t="inlineStr">
        <is>
          <t>Article 27(1)(c).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S-19</t>
        </is>
      </c>
      <c r="B36" s="6" t="inlineStr">
        <is>
          <t>Are human oversight measures defined according to the provider instructions?</t>
        </is>
      </c>
      <c r="C36" s="46" t="str"/>
      <c r="D36" s="6" t="inlineStr">
        <is>
          <t>Article 27(1)(e).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S-20</t>
        </is>
      </c>
      <c r="B37" s="6" t="inlineStr">
        <is>
          <t>Are internal governance and complaint mechanisms defined for materialised risks?</t>
        </is>
      </c>
      <c r="C37" s="46" t="str"/>
      <c r="D37" s="6" t="inlineStr">
        <is>
          <t>Article 27(1)(f).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S-21</t>
        </is>
      </c>
      <c r="B38" s="6" t="inlineStr">
        <is>
          <t>Are change/update triggers defined for all Article 27(1) elements?</t>
        </is>
      </c>
      <c r="C38" s="46" t="str"/>
      <c r="D38" s="6" t="inlineStr">
        <is>
          <t>Article 27(2), no fixed annual cycle.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S-22</t>
        </is>
      </c>
      <c r="B39" s="6" t="inlineStr">
        <is>
          <t>Is the responsible market surveillance authority identified?</t>
        </is>
      </c>
      <c r="C39" s="46" t="str"/>
      <c r="D39" s="6" t="inlineStr">
        <is>
          <t>Article 27(3) notification route.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 ht="23" customHeight="1" s="70">
      <c r="A41" s="33" t="inlineStr">
        <is>
          <t>CALCULATED FRIA SCOPE</t>
        </is>
      </c>
      <c r="B41" s="1" t="n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 ht="31" customHeight="1" s="70">
      <c r="A42" s="40" t="inlineStr">
        <is>
          <t>Scope item</t>
        </is>
      </c>
      <c r="B42" s="40" t="inlineStr">
        <is>
          <t>Result</t>
        </is>
      </c>
      <c r="C42" s="40" t="inlineStr">
        <is>
          <t>Legal basis / interpretation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General Article 27 route</t>
        </is>
      </c>
      <c r="B43" s="44">
        <f>IF(C18&lt;&gt;"Yes",IF(C18="No","Deployer role not established","Needs assessment"),IF(C19&lt;&gt;"Yes",IF(C19="No","General Article 27 route not triggered — not Article 6(2) high-risk","Needs assessment"),IF(C20="Yes","General Article 27 route excluded — Annex III point 2",IF(OR(C21="Yes",C22="Yes",C23="Yes",C24="Yes"),"In scope — Article 27 FRIA",IF(OR(C21="Needs assessment",C22="Needs assessment",C23="Needs assessment",C24="Needs assessment"),"Needs assessment","General Article 27 route not triggered by deployer/use category")))))</f>
        <v/>
      </c>
      <c r="C43" s="6" t="inlineStr">
        <is>
          <t>Art. 27(1)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General binding date</t>
        </is>
      </c>
      <c r="B44" s="73" t="n">
        <v>46723</v>
      </c>
      <c r="C44" s="6" t="inlineStr">
        <is>
          <t>Art. 113(3)(c), as amended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Article 5(2) real-time RBI route</t>
        </is>
      </c>
      <c r="B45" s="44">
        <f>IF(C31="Yes","FRIA required before use — Article 5(2) special route",IF(C31="No","Not applicable","Needs assessment"))</f>
        <v/>
      </c>
      <c r="C45" s="6" t="inlineStr">
        <is>
          <t>Art. 5(2)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First-use / prior-assessment route</t>
        </is>
      </c>
      <c r="B46" s="44">
        <f>IF(C25="Yes","First-use FRIA required",IF(C25="No",IF(OR(C26="Yes",C27="Yes"),"Prior/similar assessment reliance route — verify contextual adequacy","Existing-use/update route — verify current information"),"Needs assessment"))</f>
        <v/>
      </c>
      <c r="C46" s="6" t="inlineStr">
        <is>
          <t>Art. 27(2)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DPIA cross-reference route</t>
        </is>
      </c>
      <c r="B47" s="44">
        <f>IF(C28="Yes","DPIA cross-reference / relevant-parts route available",IF(C28="No","Standalone FRIA documentation","Needs assessment"))</f>
        <v/>
      </c>
      <c r="C47" s="6" t="inlineStr">
        <is>
          <t>Art. 27(4), amended 2026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MSA notification route</t>
        </is>
      </c>
      <c r="B48" s="44">
        <f>IF(C29="Yes","Potential Article 46(1) notification exemption — verify conditions",IF(C29="No","MSA notification required after FRIA completion when Article 27 is in scope","Needs assessment"))</f>
        <v/>
      </c>
      <c r="C48" s="6" t="inlineStr">
        <is>
          <t>Art. 27(3); Art. 46(1)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EU database registration handoff</t>
        </is>
      </c>
      <c r="B49" s="44">
        <f>IF(C31="Yes","Article 5(2) registration route before use (urgency exception possible)",IF(C30="Yes","Article 49(3) public-authority registration handoff",IF(C30="No","No registration handoff indicated by this profile","Needs assessment")))</f>
        <v/>
      </c>
      <c r="C49" s="6" t="inlineStr">
        <is>
          <t>Art. 49(3); Annex VIII / Art. 5(2)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mergeCells count="5">
    <mergeCell ref="A3:H3"/>
    <mergeCell ref="A2:H2"/>
    <mergeCell ref="A16:H16"/>
    <mergeCell ref="A41:H41"/>
    <mergeCell ref="A1:H1"/>
  </mergeCells>
  <dataValidations count="1">
    <dataValidation sqref="C18:C39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0" customWidth="1" style="70" min="2" max="2"/>
    <col width="22" customWidth="1" style="70" min="3" max="3"/>
    <col width="29" customWidth="1" style="70" min="4" max="4"/>
    <col width="50" customWidth="1" style="70" min="5" max="5"/>
    <col width="45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9" customWidth="1" style="70" min="12" max="12"/>
    <col width="18" customWidth="1" style="70" min="13" max="13"/>
  </cols>
  <sheetData>
    <row r="1" ht="35" customHeight="1" s="70">
      <c r="A1" s="15" t="inlineStr">
        <is>
          <t>Article 27 FRIA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Exact current Article 27 structure plus Article 5(2), Article 46(1), Article 49/Annex VIII and evidence-assurance interfaces.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FRIA-27-01</t>
        </is>
      </c>
      <c r="B5" s="6" t="inlineStr">
        <is>
          <t>Art. 27(1)</t>
        </is>
      </c>
      <c r="C5" s="6" t="inlineStr">
        <is>
          <t>Binding deployer</t>
        </is>
      </c>
      <c r="D5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5" s="6" t="inlineStr">
        <is>
          <t>Perform the FRIA before deployment / first qualifying use for an in-scope route.</t>
        </is>
      </c>
      <c r="F5" s="6" t="inlineStr">
        <is>
          <t>Approved FRIA package; scope decision; deployment gate</t>
        </is>
      </c>
      <c r="G5" s="46" t="str"/>
      <c r="H5" s="72" t="str"/>
      <c r="I5" s="46" t="inlineStr">
        <is>
          <t>Not started</t>
        </is>
      </c>
      <c r="J5" s="46" t="str"/>
      <c r="K5" s="16">
        <f>IF(LEFT(D5,14)="Not applicable","N/A",IF(D5="Needs assessment","Needs assessment",IF(J5="","Missing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</f>
        <v/>
      </c>
      <c r="L5" s="46" t="str"/>
      <c r="M5" s="72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FRIA-27-1A</t>
        </is>
      </c>
      <c r="B6" s="6" t="inlineStr">
        <is>
          <t>Art. 27(1)(a)</t>
        </is>
      </c>
      <c r="C6" s="6" t="inlineStr">
        <is>
          <t>Binding element</t>
        </is>
      </c>
      <c r="D6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6" s="6" t="inlineStr">
        <is>
          <t>Describe the deployer processes in which the high-risk AI system will be used in line with intended purpose.</t>
        </is>
      </c>
      <c r="F6" s="6" t="inlineStr">
        <is>
          <t>Process description; workflow; intended-purpose mapping</t>
        </is>
      </c>
      <c r="G6" s="46" t="str"/>
      <c r="H6" s="72" t="str"/>
      <c r="I6" s="46" t="inlineStr">
        <is>
          <t>Not started</t>
        </is>
      </c>
      <c r="J6" s="46" t="str"/>
      <c r="K6" s="16">
        <f>IF(LEFT(D6,14)="Not applicable","N/A",IF(D6="Needs assessment","Needs assessment",IF(J6="","Missing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</f>
        <v/>
      </c>
      <c r="L6" s="46" t="str"/>
      <c r="M6" s="72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FRIA-27-1B</t>
        </is>
      </c>
      <c r="B7" s="6" t="inlineStr">
        <is>
          <t>Art. 27(1)(b)</t>
        </is>
      </c>
      <c r="C7" s="6" t="inlineStr">
        <is>
          <t>Binding element</t>
        </is>
      </c>
      <c r="D7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7" s="6" t="inlineStr">
        <is>
          <t>Describe the intended period of use and frequency of use.</t>
        </is>
      </c>
      <c r="F7" s="6" t="inlineStr">
        <is>
          <t>Deployment period; frequency; operational schedule</t>
        </is>
      </c>
      <c r="G7" s="46" t="str"/>
      <c r="H7" s="72" t="str"/>
      <c r="I7" s="46" t="inlineStr">
        <is>
          <t>Not started</t>
        </is>
      </c>
      <c r="J7" s="46" t="str"/>
      <c r="K7" s="16">
        <f>IF(LEFT(D7,14)="Not applicable","N/A",IF(D7="Needs assessment","Needs assessment",IF(J7="","Missing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</f>
        <v/>
      </c>
      <c r="L7" s="46" t="str"/>
      <c r="M7" s="72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FRIA-27-1C</t>
        </is>
      </c>
      <c r="B8" s="6" t="inlineStr">
        <is>
          <t>Art. 27(1)(c)</t>
        </is>
      </c>
      <c r="C8" s="6" t="inlineStr">
        <is>
          <t>Binding element</t>
        </is>
      </c>
      <c r="D8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8" s="6" t="inlineStr">
        <is>
          <t>Identify categories of natural persons and groups likely to be affected in the specific context.</t>
        </is>
      </c>
      <c r="F8" s="6" t="inlineStr">
        <is>
          <t>Affected-person/group register; vulnerability/context analysis</t>
        </is>
      </c>
      <c r="G8" s="46" t="str"/>
      <c r="H8" s="72" t="str"/>
      <c r="I8" s="46" t="inlineStr">
        <is>
          <t>Not started</t>
        </is>
      </c>
      <c r="J8" s="46" t="str"/>
      <c r="K8" s="16">
        <f>IF(LEFT(D8,14)="Not applicable","N/A",IF(D8="Needs assessment","Needs assessment",IF(J8="","Missing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</f>
        <v/>
      </c>
      <c r="L8" s="46" t="str"/>
      <c r="M8" s="72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FRIA-27-1D</t>
        </is>
      </c>
      <c r="B9" s="6" t="inlineStr">
        <is>
          <t>Art. 27(1)(d)</t>
        </is>
      </c>
      <c r="C9" s="6" t="inlineStr">
        <is>
          <t>Binding element</t>
        </is>
      </c>
      <c r="D9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9" s="6" t="inlineStr">
        <is>
          <t>Assess specific risks of harm likely to impact affected persons/groups, taking provider Article 13 information into account.</t>
        </is>
      </c>
      <c r="F9" s="6" t="inlineStr">
        <is>
          <t>Rights-risk register; provider instructions/info; rationale</t>
        </is>
      </c>
      <c r="G9" s="46" t="str"/>
      <c r="H9" s="72" t="str"/>
      <c r="I9" s="46" t="inlineStr">
        <is>
          <t>Not started</t>
        </is>
      </c>
      <c r="J9" s="46" t="str"/>
      <c r="K9" s="16">
        <f>IF(LEFT(D9,14)="Not applicable","N/A",IF(D9="Needs assessment","Needs assessment",IF(J9="","Missing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</f>
        <v/>
      </c>
      <c r="L9" s="46" t="str"/>
      <c r="M9" s="72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FRIA-27-1E</t>
        </is>
      </c>
      <c r="B10" s="6" t="inlineStr">
        <is>
          <t>Art. 27(1)(e)</t>
        </is>
      </c>
      <c r="C10" s="6" t="inlineStr">
        <is>
          <t>Binding element</t>
        </is>
      </c>
      <c r="D10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10" s="6" t="inlineStr">
        <is>
          <t>Describe implementation of human oversight measures according to instructions for use.</t>
        </is>
      </c>
      <c r="F10" s="6" t="inlineStr">
        <is>
          <t>Oversight assignment; procedures; override/intervention evidence</t>
        </is>
      </c>
      <c r="G10" s="46" t="str"/>
      <c r="H10" s="72" t="str"/>
      <c r="I10" s="46" t="inlineStr">
        <is>
          <t>Not started</t>
        </is>
      </c>
      <c r="J10" s="46" t="str"/>
      <c r="K10" s="16">
        <f>IF(LEFT(D10,14)="Not applicable","N/A",IF(D10="Needs assessment","Needs assessment",IF(J10="","Missing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</f>
        <v/>
      </c>
      <c r="L10" s="46" t="str"/>
      <c r="M10" s="72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FRIA-27-1F</t>
        </is>
      </c>
      <c r="B11" s="6" t="inlineStr">
        <is>
          <t>Art. 27(1)(f)</t>
        </is>
      </c>
      <c r="C11" s="6" t="inlineStr">
        <is>
          <t>Binding element</t>
        </is>
      </c>
      <c r="D11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11" s="6" t="inlineStr">
        <is>
          <t>Define measures if risks materialise, including internal governance and complaint mechanisms.</t>
        </is>
      </c>
      <c r="F11" s="6" t="inlineStr">
        <is>
          <t>Governance/escalation procedure; complaints route; corrective actions</t>
        </is>
      </c>
      <c r="G11" s="46" t="str"/>
      <c r="H11" s="72" t="str"/>
      <c r="I11" s="46" t="inlineStr">
        <is>
          <t>Not started</t>
        </is>
      </c>
      <c r="J11" s="46" t="str"/>
      <c r="K11" s="16">
        <f>IF(LEFT(D11,14)="Not applicable","N/A",IF(D11="Needs assessment","Needs assessment",IF(J11="","Missing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mismatched"))))</f>
        <v/>
      </c>
      <c r="L11" s="46" t="str"/>
      <c r="M11" s="72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FRIA-27-2A</t>
        </is>
      </c>
      <c r="B12" s="6" t="inlineStr">
        <is>
          <t>Art. 27(2)</t>
        </is>
      </c>
      <c r="C12" s="6" t="inlineStr">
        <is>
          <t>Binding first-use/update</t>
        </is>
      </c>
      <c r="D12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12" s="6" t="inlineStr">
        <is>
          <t>Apply the FRIA to first use; document any reliance on previous similar FRIA/provider assessment and verify contextual adequacy.</t>
        </is>
      </c>
      <c r="F12" s="6" t="inlineStr">
        <is>
          <t>Reliance register; comparison; reviewer decision</t>
        </is>
      </c>
      <c r="G12" s="46" t="str"/>
      <c r="H12" s="72" t="str"/>
      <c r="I12" s="46" t="inlineStr">
        <is>
          <t>Not started</t>
        </is>
      </c>
      <c r="J12" s="46" t="str"/>
      <c r="K12" s="16">
        <f>IF(LEFT(D12,14)="Not applicable","N/A",IF(D12="Needs assessment","Needs assessment",IF(J12="","Missing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mismatched"))))</f>
        <v/>
      </c>
      <c r="L12" s="46" t="str"/>
      <c r="M12" s="72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FRIA-27-2B</t>
        </is>
      </c>
      <c r="B13" s="6" t="inlineStr">
        <is>
          <t>Art. 27(2)</t>
        </is>
      </c>
      <c r="C13" s="6" t="inlineStr">
        <is>
          <t>Binding update</t>
        </is>
      </c>
      <c r="D13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13" s="6" t="inlineStr">
        <is>
          <t>Update the FRIA information when any paragraph-1 element changes or becomes outdated.</t>
        </is>
      </c>
      <c r="F13" s="6" t="inlineStr">
        <is>
          <t>Update triggers; reassessment log; updated version</t>
        </is>
      </c>
      <c r="G13" s="46" t="str"/>
      <c r="H13" s="72" t="str"/>
      <c r="I13" s="46" t="inlineStr">
        <is>
          <t>Not started</t>
        </is>
      </c>
      <c r="J13" s="46" t="str"/>
      <c r="K13" s="16">
        <f>IF(LEFT(D13,14)="Not applicable","N/A",IF(D13="Needs assessment","Needs assessment",IF(J13="","Missing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mismatched"))))</f>
        <v/>
      </c>
      <c r="L13" s="46" t="str"/>
      <c r="M13" s="72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FRIA-27-3</t>
        </is>
      </c>
      <c r="B14" s="6" t="inlineStr">
        <is>
          <t>Art. 27(3)</t>
        </is>
      </c>
      <c r="C14" s="6" t="inlineStr">
        <is>
          <t>Binding notification</t>
        </is>
      </c>
      <c r="D14" s="16">
        <f>'01_SYSTEM_PROFILE'!B48</f>
        <v/>
      </c>
      <c r="E14" s="6" t="inlineStr">
        <is>
          <t>Prepare and submit FRIA results to the market surveillance authority using the Article 27(5) template when required.</t>
        </is>
      </c>
      <c r="F14" s="6" t="inlineStr">
        <is>
          <t>Authority identification; prepared/submitted notification; reference</t>
        </is>
      </c>
      <c r="G14" s="46" t="str"/>
      <c r="H14" s="72" t="str"/>
      <c r="I14" s="46" t="inlineStr">
        <is>
          <t>Not started</t>
        </is>
      </c>
      <c r="J14" s="46" t="str"/>
      <c r="K14" s="16">
        <f>IF(LEFT(D14,14)="Not applicable","N/A",IF(D14="Needs assessment","Needs assessment",IF(J14="","Missing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mismatched"))))</f>
        <v/>
      </c>
      <c r="L14" s="46" t="str"/>
      <c r="M14" s="72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FRIA-27-4</t>
        </is>
      </c>
      <c r="B15" s="6" t="inlineStr">
        <is>
          <t>Art. 27(4), amended 2026</t>
        </is>
      </c>
      <c r="C15" s="6" t="inlineStr">
        <is>
          <t>Conditional DPIA reuse</t>
        </is>
      </c>
      <c r="D15" s="16">
        <f>'01_SYSTEM_PROFILE'!B47</f>
        <v/>
      </c>
      <c r="E15" s="6" t="inlineStr">
        <is>
          <t>Where DPIA obligations already satisfy FRIA obligations, cross-reference or include relevant DPIA sections/parts rather than duplicating analysis.</t>
        </is>
      </c>
      <c r="F15" s="6" t="inlineStr">
        <is>
          <t>DPIA map; cross-references; additional FRIA analysis</t>
        </is>
      </c>
      <c r="G15" s="46" t="str"/>
      <c r="H15" s="72" t="str"/>
      <c r="I15" s="46" t="inlineStr">
        <is>
          <t>Not started</t>
        </is>
      </c>
      <c r="J15" s="46" t="str"/>
      <c r="K15" s="16">
        <f>IF(LEFT(D15,14)="Not applicable","N/A",IF(D15="Needs assessment","Needs assessment",IF(J15="","Missing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mismatched"))))</f>
        <v/>
      </c>
      <c r="L15" s="46" t="str"/>
      <c r="M15" s="72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FRIA-27-5</t>
        </is>
      </c>
      <c r="B16" s="6" t="inlineStr">
        <is>
          <t>Art. 27(5), amended 2026</t>
        </is>
      </c>
      <c r="C16" s="6" t="inlineStr">
        <is>
          <t>Template interface</t>
        </is>
      </c>
      <c r="D16" s="16">
        <f>IF(OR('01_SYSTEM_PROFILE'!B43="In scope — Article 27 FRIA",'01_SYSTEM_PROFILE'!B45="FRIA required before use — Article 5(2) special route"),"Applicable",IF(OR('01_SYSTEM_PROFILE'!B43="Needs assessment",'01_SYSTEM_PROFILE'!B45="Needs assessment"),"Needs assessment","Not applicable"))</f>
        <v/>
      </c>
      <c r="E16" s="6" t="inlineStr">
        <is>
          <t>Track the AI Office questionnaire/template and align the FRIA package once the final implementation material is published.</t>
        </is>
      </c>
      <c r="F16" s="6" t="inlineStr">
        <is>
          <t>Regulatory-update record; template version/gap analysis</t>
        </is>
      </c>
      <c r="G16" s="46" t="str"/>
      <c r="H16" s="72" t="str"/>
      <c r="I16" s="46" t="inlineStr">
        <is>
          <t>Not started</t>
        </is>
      </c>
      <c r="J16" s="46" t="str"/>
      <c r="K16" s="16">
        <f>IF(LEFT(D16,14)="Not applicable","N/A",IF(D16="Needs assessment","Needs assessment",IF(J16="","Missing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mismatched"))))</f>
        <v/>
      </c>
      <c r="L16" s="46" t="str"/>
      <c r="M16" s="72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FRIA-A5-02</t>
        </is>
      </c>
      <c r="B17" s="6" t="inlineStr">
        <is>
          <t>Art. 5(2)</t>
        </is>
      </c>
      <c r="C17" s="6" t="inlineStr">
        <is>
          <t>Conditional special route</t>
        </is>
      </c>
      <c r="D17" s="16">
        <f>'01_SYSTEM_PROFILE'!B45</f>
        <v/>
      </c>
      <c r="E17" s="6" t="inlineStr">
        <is>
          <t>For qualifying real-time RBI law-enforcement use, complete FRIA and related registration safeguard before use, subject to urgency rules.</t>
        </is>
      </c>
      <c r="F17" s="6" t="inlineStr">
        <is>
          <t>FRIA; registration evidence; special-route approvals</t>
        </is>
      </c>
      <c r="G17" s="46" t="str"/>
      <c r="H17" s="72" t="str"/>
      <c r="I17" s="46" t="inlineStr">
        <is>
          <t>Not started</t>
        </is>
      </c>
      <c r="J17" s="46" t="str"/>
      <c r="K17" s="16">
        <f>IF(LEFT(D17,14)="Not applicable","N/A",IF(D17="Needs assessment","Needs assessment",IF(J17="","Missing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mismatched"))))</f>
        <v/>
      </c>
      <c r="L17" s="46" t="str"/>
      <c r="M17" s="72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FRIA-49-01</t>
        </is>
      </c>
      <c r="B18" s="6" t="inlineStr">
        <is>
          <t>Art. 49(3); Annex VIII</t>
        </is>
      </c>
      <c r="C18" s="6" t="inlineStr">
        <is>
          <t>Conditional registration</t>
        </is>
      </c>
      <c r="D18" s="16">
        <f>'01_SYSTEM_PROFILE'!B49</f>
        <v/>
      </c>
      <c r="E18" s="6" t="inlineStr">
        <is>
          <t>Where public-authority deployer registration applies, maintain the FRIA summary and related information for EU database registration.</t>
        </is>
      </c>
      <c r="F18" s="6" t="inlineStr">
        <is>
          <t>Registration record; Annex VIII summary; provider URL</t>
        </is>
      </c>
      <c r="G18" s="46" t="str"/>
      <c r="H18" s="72" t="str"/>
      <c r="I18" s="46" t="inlineStr">
        <is>
          <t>Not started</t>
        </is>
      </c>
      <c r="J18" s="46" t="str"/>
      <c r="K18" s="16">
        <f>IF(LEFT(D18,14)="Not applicable","N/A",IF(D18="Needs assessment","Needs assessment",IF(J18="","Missing evidence",IF(COUNTIFS('06_EVIDENCE_REGISTER'!$A:$A,J18,'06_EVIDENCE_REGISTER'!$B:$B,A18,'06_EVIDENCE_REGISTER'!$K:$K,"Current")-COUNTIFS('06_EVIDENCE_REGISTER'!$A:$A,J18,'06_EVIDENCE_REGISTER'!$B:$B,A18,'06_EVIDENCE_REGISTER'!$K:$K,"Current",'06_EVIDENCE_REGISTER'!$I:$I,"&lt;"&amp;TODAY(),'06_EVIDENCE_REGISTER'!$I:$I,"&lt;&gt;")&gt;0,"Current evidence","Missing / stale / mismatched"))))</f>
        <v/>
      </c>
      <c r="L18" s="46" t="str"/>
      <c r="M18" s="72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FRIA-GOV-01</t>
        </is>
      </c>
      <c r="B19" s="6" t="inlineStr">
        <is>
          <t>Recital 96</t>
        </is>
      </c>
      <c r="C19" s="6" t="inlineStr">
        <is>
          <t>Good-practice assurance</t>
        </is>
      </c>
      <c r="D19" s="16">
        <f>"Applicable"</f>
        <v/>
      </c>
      <c r="E19" s="6" t="inlineStr">
        <is>
          <t>Where appropriate, involve representatives of affected groups, independent experts or civil society to improve context-specific rights analysis.</t>
        </is>
      </c>
      <c r="F19" s="6" t="inlineStr">
        <is>
          <t>Stakeholder-engagement record; rationale if not used</t>
        </is>
      </c>
      <c r="G19" s="46" t="str"/>
      <c r="H19" s="72" t="str"/>
      <c r="I19" s="46" t="inlineStr">
        <is>
          <t>Not started</t>
        </is>
      </c>
      <c r="J19" s="46" t="str"/>
      <c r="K19" s="16">
        <f>IF(LEFT(D19,14)="Not applicable","N/A",IF(D19="Needs assessment","Needs assessment",IF(J19="","Missing evidence",IF(COUNTIFS('06_EVIDENCE_REGISTER'!$A:$A,J19,'06_EVIDENCE_REGISTER'!$B:$B,A19,'06_EVIDENCE_REGISTER'!$K:$K,"Current")-COUNTIFS('06_EVIDENCE_REGISTER'!$A:$A,J19,'06_EVIDENCE_REGISTER'!$B:$B,A19,'06_EVIDENCE_REGISTER'!$K:$K,"Current",'06_EVIDENCE_REGISTER'!$I:$I,"&lt;"&amp;TODAY(),'06_EVIDENCE_REGISTER'!$I:$I,"&lt;&gt;")&gt;0,"Current evidence","Missing / stale / mismatched"))))</f>
        <v/>
      </c>
      <c r="L19" s="46" t="str"/>
      <c r="M19" s="72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FRIA-GOV-02</t>
        </is>
      </c>
      <c r="B20" s="6" t="inlineStr">
        <is>
          <t>Evidence assurance</t>
        </is>
      </c>
      <c r="C20" s="6" t="inlineStr">
        <is>
          <t>Assurance control</t>
        </is>
      </c>
      <c r="D20" s="16">
        <f>"Applicable"</f>
        <v/>
      </c>
      <c r="E20" s="6" t="inlineStr">
        <is>
          <t>Require current, correctly linked evidence before controls count as verified.</t>
        </is>
      </c>
      <c r="F20" s="6" t="inlineStr">
        <is>
          <t>Evidence register; exact linked IDs</t>
        </is>
      </c>
      <c r="G20" s="46" t="str"/>
      <c r="H20" s="72" t="str"/>
      <c r="I20" s="46" t="inlineStr">
        <is>
          <t>Not started</t>
        </is>
      </c>
      <c r="J20" s="46" t="str"/>
      <c r="K20" s="16">
        <f>IF(LEFT(D20,14)="Not applicable","N/A",IF(D20="Needs assessment","Needs assessment",IF(J20="","Missing evidence",IF(COUNTIFS('06_EVIDENCE_REGISTER'!$A:$A,J20,'06_EVIDENCE_REGISTER'!$B:$B,A20,'06_EVIDENCE_REGISTER'!$K:$K,"Current")-COUNTIFS('06_EVIDENCE_REGISTER'!$A:$A,J20,'06_EVIDENCE_REGISTER'!$B:$B,A20,'06_EVIDENCE_REGISTER'!$K:$K,"Current",'06_EVIDENCE_REGISTER'!$I:$I,"&lt;"&amp;TODAY(),'06_EVIDENCE_REGISTER'!$I:$I,"&lt;&gt;")&gt;0,"Current evidence","Missing / stale / mismatched"))))</f>
        <v/>
      </c>
      <c r="L20" s="46" t="str"/>
      <c r="M20" s="72" t="str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autoFilter ref="A4:M20"/>
  <mergeCells count="2">
    <mergeCell ref="A2:M2"/>
    <mergeCell ref="A1:M1"/>
  </mergeCells>
  <conditionalFormatting sqref="K5:K20">
    <cfRule type="expression" priority="1" dxfId="2">
      <formula>K5="Current evidence"</formula>
    </cfRule>
    <cfRule type="expression" priority="2" dxfId="0">
      <formula>K5&lt;&gt;"Current evidence"</formula>
    </cfRule>
  </conditionalFormatting>
  <dataValidations count="1">
    <dataValidation sqref="I5:I20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0" customWidth="1" style="70" min="2" max="2"/>
    <col width="29" customWidth="1" style="70" min="3" max="3"/>
    <col width="28" customWidth="1" style="70" min="4" max="4"/>
    <col width="28" customWidth="1" style="70" min="5" max="5"/>
    <col width="34" customWidth="1" style="70" min="6" max="6"/>
    <col width="30" customWidth="1" style="70" min="7" max="7"/>
    <col width="21" customWidth="1" style="70" min="8" max="8"/>
    <col width="17" customWidth="1" style="70" min="9" max="9"/>
    <col width="17" customWidth="1" style="70" min="10" max="10"/>
    <col width="18" customWidth="1" style="70" min="11" max="11"/>
    <col width="24" customWidth="1" style="70" min="12" max="12"/>
    <col width="24" customWidth="1" style="70" min="13" max="13"/>
    <col width="22" customWidth="1" style="70" min="14" max="14"/>
    <col width="20" customWidth="1" style="70" min="15" max="15"/>
    <col width="22" customWidth="1" style="70" min="16" max="16"/>
    <col width="22" customWidth="1" style="70" min="17" max="17"/>
    <col width="22" customWidth="1" style="70" min="18" max="18"/>
  </cols>
  <sheetData>
    <row r="1" ht="35" customHeight="1" s="70">
      <c r="A1" s="15" t="inlineStr">
        <is>
          <t>Affected Persons, Fundamental Rights &amp; Specific Harm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27(1)(c)–(d). Optional 1–5 scoring is an internal prioritisation aid only; it does not create legal notification or deployment thresholds.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Risk ID</t>
        </is>
      </c>
      <c r="B4" s="40" t="inlineStr">
        <is>
          <t>Right / interest</t>
        </is>
      </c>
      <c r="C4" s="40" t="inlineStr">
        <is>
          <t>Relevant?</t>
        </is>
      </c>
      <c r="D4" s="40" t="inlineStr">
        <is>
          <t>Affected persons / groups</t>
        </is>
      </c>
      <c r="E4" s="40" t="inlineStr">
        <is>
          <t>Vulnerability / power asymmetry</t>
        </is>
      </c>
      <c r="F4" s="40" t="inlineStr">
        <is>
          <t>Specific risk of harm in this context</t>
        </is>
      </c>
      <c r="G4" s="40" t="inlineStr">
        <is>
          <t>Provider Article 13 information considered</t>
        </is>
      </c>
      <c r="H4" s="40" t="inlineStr">
        <is>
          <t>Existing safeguards / context</t>
        </is>
      </c>
      <c r="I4" s="40" t="inlineStr">
        <is>
          <t>Likelihood 1–5 (optional)</t>
        </is>
      </c>
      <c r="J4" s="40" t="inlineStr">
        <is>
          <t>Severity 1–5 (optional)</t>
        </is>
      </c>
      <c r="K4" s="40" t="inlineStr">
        <is>
          <t>Priority score</t>
        </is>
      </c>
      <c r="L4" s="40" t="inlineStr">
        <is>
          <t>Priority band (internal)</t>
        </is>
      </c>
      <c r="M4" s="40" t="inlineStr">
        <is>
          <t>Planned measure ID(s)</t>
        </is>
      </c>
      <c r="N4" s="40" t="inlineStr">
        <is>
          <t>Residual rights-impact state</t>
        </is>
      </c>
      <c r="O4" s="40" t="inlineStr">
        <is>
          <t>Reviewer decision</t>
        </is>
      </c>
      <c r="P4" s="40" t="inlineStr">
        <is>
          <t>Owner</t>
        </is>
      </c>
      <c r="Q4" s="40" t="inlineStr">
        <is>
          <t>Evidence ID</t>
        </is>
      </c>
      <c r="R4" s="40" t="inlineStr">
        <is>
          <t>Evidence state</t>
        </is>
      </c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FR-01</t>
        </is>
      </c>
      <c r="B5" s="6" t="inlineStr">
        <is>
          <t>Human dignity — Charter Art. 1</t>
        </is>
      </c>
      <c r="C5" s="46" t="inlineStr">
        <is>
          <t>Needs assessment</t>
        </is>
      </c>
      <c r="D5" s="46" t="str"/>
      <c r="E5" s="46" t="str"/>
      <c r="F5" s="46" t="str"/>
      <c r="G5" s="46" t="str"/>
      <c r="H5" s="46" t="str"/>
      <c r="I5" s="46" t="str"/>
      <c r="J5" s="46" t="str"/>
      <c r="K5" s="16">
        <f>IF(OR(I5="",J5=""),"",I5*J5)</f>
        <v/>
      </c>
      <c r="L5" s="16">
        <f>IF(K5="","",IF(K5&gt;=20,"Priority 4",IF(K5&gt;=12,"Priority 3",IF(K5&gt;=6,"Priority 2","Priority 1"))))</f>
        <v/>
      </c>
      <c r="M5" s="46" t="str"/>
      <c r="N5" s="46" t="inlineStr">
        <is>
          <t>Needs assessment</t>
        </is>
      </c>
      <c r="O5" s="46" t="inlineStr">
        <is>
          <t>Not reviewed</t>
        </is>
      </c>
      <c r="P5" s="46" t="str"/>
      <c r="Q5" s="46" t="str"/>
      <c r="R5" s="16">
        <f>IF(C5="No","N/A",IF(C5="Needs assessment","Needs assessment",IF(Q5="","Missing evidence",IF(COUNTIFS('06_EVIDENCE_REGISTER'!$A:$A,Q5,'06_EVIDENCE_REGISTER'!$B:$B,A5,'06_EVIDENCE_REGISTER'!$K:$K,"Current")-COUNTIFS('06_EVIDENCE_REGISTER'!$A:$A,Q5,'06_EVIDENCE_REGISTER'!$B:$B,A5,'06_EVIDENCE_REGISTER'!$K:$K,"Current",'06_EVIDENCE_REGISTER'!$I:$I,"&lt;"&amp;TODAY(),'06_EVIDENCE_REGISTER'!$I:$I,"&lt;&gt;")&gt;0,"Current evidence","Missing / stale / mismatched"))))</f>
        <v/>
      </c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FR-02</t>
        </is>
      </c>
      <c r="B6" s="6" t="inlineStr">
        <is>
          <t>Right to life / integrity — Charter Arts. 2–3</t>
        </is>
      </c>
      <c r="C6" s="46" t="inlineStr">
        <is>
          <t>Needs assessment</t>
        </is>
      </c>
      <c r="D6" s="46" t="str"/>
      <c r="E6" s="46" t="str"/>
      <c r="F6" s="46" t="str"/>
      <c r="G6" s="46" t="str"/>
      <c r="H6" s="46" t="str"/>
      <c r="I6" s="46" t="str"/>
      <c r="J6" s="46" t="str"/>
      <c r="K6" s="16">
        <f>IF(OR(I6="",J6=""),"",I6*J6)</f>
        <v/>
      </c>
      <c r="L6" s="16">
        <f>IF(K6="","",IF(K6&gt;=20,"Priority 4",IF(K6&gt;=12,"Priority 3",IF(K6&gt;=6,"Priority 2","Priority 1"))))</f>
        <v/>
      </c>
      <c r="M6" s="46" t="str"/>
      <c r="N6" s="46" t="inlineStr">
        <is>
          <t>Needs assessment</t>
        </is>
      </c>
      <c r="O6" s="46" t="inlineStr">
        <is>
          <t>Not reviewed</t>
        </is>
      </c>
      <c r="P6" s="46" t="str"/>
      <c r="Q6" s="46" t="str"/>
      <c r="R6" s="16">
        <f>IF(C6="No","N/A",IF(C6="Needs assessment","Needs assessment",IF(Q6="","Missing evidence",IF(COUNTIFS('06_EVIDENCE_REGISTER'!$A:$A,Q6,'06_EVIDENCE_REGISTER'!$B:$B,A6,'06_EVIDENCE_REGISTER'!$K:$K,"Current")-COUNTIFS('06_EVIDENCE_REGISTER'!$A:$A,Q6,'06_EVIDENCE_REGISTER'!$B:$B,A6,'06_EVIDENCE_REGISTER'!$K:$K,"Current",'06_EVIDENCE_REGISTER'!$I:$I,"&lt;"&amp;TODAY(),'06_EVIDENCE_REGISTER'!$I:$I,"&lt;&gt;")&gt;0,"Current evidence","Missing / stale / mismatched"))))</f>
        <v/>
      </c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FR-03</t>
        </is>
      </c>
      <c r="B7" s="6" t="inlineStr">
        <is>
          <t>Liberty and security — Charter Art. 6</t>
        </is>
      </c>
      <c r="C7" s="46" t="inlineStr">
        <is>
          <t>Needs assessment</t>
        </is>
      </c>
      <c r="D7" s="46" t="str"/>
      <c r="E7" s="46" t="str"/>
      <c r="F7" s="46" t="str"/>
      <c r="G7" s="46" t="str"/>
      <c r="H7" s="46" t="str"/>
      <c r="I7" s="46" t="str"/>
      <c r="J7" s="46" t="str"/>
      <c r="K7" s="16">
        <f>IF(OR(I7="",J7=""),"",I7*J7)</f>
        <v/>
      </c>
      <c r="L7" s="16">
        <f>IF(K7="","",IF(K7&gt;=20,"Priority 4",IF(K7&gt;=12,"Priority 3",IF(K7&gt;=6,"Priority 2","Priority 1"))))</f>
        <v/>
      </c>
      <c r="M7" s="46" t="str"/>
      <c r="N7" s="46" t="inlineStr">
        <is>
          <t>Needs assessment</t>
        </is>
      </c>
      <c r="O7" s="46" t="inlineStr">
        <is>
          <t>Not reviewed</t>
        </is>
      </c>
      <c r="P7" s="46" t="str"/>
      <c r="Q7" s="46" t="str"/>
      <c r="R7" s="16">
        <f>IF(C7="No","N/A",IF(C7="Needs assessment","Needs assessment",IF(Q7="","Missing evidence",IF(COUNTIFS('06_EVIDENCE_REGISTER'!$A:$A,Q7,'06_EVIDENCE_REGISTER'!$B:$B,A7,'06_EVIDENCE_REGISTER'!$K:$K,"Current")-COUNTIFS('06_EVIDENCE_REGISTER'!$A:$A,Q7,'06_EVIDENCE_REGISTER'!$B:$B,A7,'06_EVIDENCE_REGISTER'!$K:$K,"Current",'06_EVIDENCE_REGISTER'!$I:$I,"&lt;"&amp;TODAY(),'06_EVIDENCE_REGISTER'!$I:$I,"&lt;&gt;")&gt;0,"Current evidence","Missing / stale / mismatched"))))</f>
        <v/>
      </c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FR-04</t>
        </is>
      </c>
      <c r="B8" s="6" t="inlineStr">
        <is>
          <t>Private/family life — Charter Art. 7</t>
        </is>
      </c>
      <c r="C8" s="46" t="inlineStr">
        <is>
          <t>Needs assessment</t>
        </is>
      </c>
      <c r="D8" s="46" t="str"/>
      <c r="E8" s="46" t="str"/>
      <c r="F8" s="46" t="str"/>
      <c r="G8" s="46" t="str"/>
      <c r="H8" s="46" t="str"/>
      <c r="I8" s="46" t="str"/>
      <c r="J8" s="46" t="str"/>
      <c r="K8" s="16">
        <f>IF(OR(I8="",J8=""),"",I8*J8)</f>
        <v/>
      </c>
      <c r="L8" s="16">
        <f>IF(K8="","",IF(K8&gt;=20,"Priority 4",IF(K8&gt;=12,"Priority 3",IF(K8&gt;=6,"Priority 2","Priority 1"))))</f>
        <v/>
      </c>
      <c r="M8" s="46" t="str"/>
      <c r="N8" s="46" t="inlineStr">
        <is>
          <t>Needs assessment</t>
        </is>
      </c>
      <c r="O8" s="46" t="inlineStr">
        <is>
          <t>Not reviewed</t>
        </is>
      </c>
      <c r="P8" s="46" t="str"/>
      <c r="Q8" s="46" t="str"/>
      <c r="R8" s="16">
        <f>IF(C8="No","N/A",IF(C8="Needs assessment","Needs assessment",IF(Q8="","Missing evidence",IF(COUNTIFS('06_EVIDENCE_REGISTER'!$A:$A,Q8,'06_EVIDENCE_REGISTER'!$B:$B,A8,'06_EVIDENCE_REGISTER'!$K:$K,"Current")-COUNTIFS('06_EVIDENCE_REGISTER'!$A:$A,Q8,'06_EVIDENCE_REGISTER'!$B:$B,A8,'06_EVIDENCE_REGISTER'!$K:$K,"Current",'06_EVIDENCE_REGISTER'!$I:$I,"&lt;"&amp;TODAY(),'06_EVIDENCE_REGISTER'!$I:$I,"&lt;&gt;")&gt;0,"Current evidence","Missing / stale / mismatched"))))</f>
        <v/>
      </c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FR-05</t>
        </is>
      </c>
      <c r="B9" s="6" t="inlineStr">
        <is>
          <t>Protection of personal data — Charter Art. 8</t>
        </is>
      </c>
      <c r="C9" s="46" t="inlineStr">
        <is>
          <t>Needs assessment</t>
        </is>
      </c>
      <c r="D9" s="46" t="str"/>
      <c r="E9" s="46" t="str"/>
      <c r="F9" s="46" t="str"/>
      <c r="G9" s="46" t="str"/>
      <c r="H9" s="46" t="str"/>
      <c r="I9" s="46" t="str"/>
      <c r="J9" s="46" t="str"/>
      <c r="K9" s="16">
        <f>IF(OR(I9="",J9=""),"",I9*J9)</f>
        <v/>
      </c>
      <c r="L9" s="16">
        <f>IF(K9="","",IF(K9&gt;=20,"Priority 4",IF(K9&gt;=12,"Priority 3",IF(K9&gt;=6,"Priority 2","Priority 1"))))</f>
        <v/>
      </c>
      <c r="M9" s="46" t="str"/>
      <c r="N9" s="46" t="inlineStr">
        <is>
          <t>Needs assessment</t>
        </is>
      </c>
      <c r="O9" s="46" t="inlineStr">
        <is>
          <t>Not reviewed</t>
        </is>
      </c>
      <c r="P9" s="46" t="str"/>
      <c r="Q9" s="46" t="str"/>
      <c r="R9" s="16">
        <f>IF(C9="No","N/A",IF(C9="Needs assessment","Needs assessment",IF(Q9="","Missing evidence",IF(COUNTIFS('06_EVIDENCE_REGISTER'!$A:$A,Q9,'06_EVIDENCE_REGISTER'!$B:$B,A9,'06_EVIDENCE_REGISTER'!$K:$K,"Current")-COUNTIFS('06_EVIDENCE_REGISTER'!$A:$A,Q9,'06_EVIDENCE_REGISTER'!$B:$B,A9,'06_EVIDENCE_REGISTER'!$K:$K,"Current",'06_EVIDENCE_REGISTER'!$I:$I,"&lt;"&amp;TODAY(),'06_EVIDENCE_REGISTER'!$I:$I,"&lt;&gt;")&gt;0,"Current evidence","Missing / stale / mismatched"))))</f>
        <v/>
      </c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FR-06</t>
        </is>
      </c>
      <c r="B10" s="6" t="inlineStr">
        <is>
          <t>Freedom of thought, conscience and religion — Charter Art. 10</t>
        </is>
      </c>
      <c r="C10" s="46" t="inlineStr">
        <is>
          <t>Needs assessment</t>
        </is>
      </c>
      <c r="D10" s="46" t="str"/>
      <c r="E10" s="46" t="str"/>
      <c r="F10" s="46" t="str"/>
      <c r="G10" s="46" t="str"/>
      <c r="H10" s="46" t="str"/>
      <c r="I10" s="46" t="str"/>
      <c r="J10" s="46" t="str"/>
      <c r="K10" s="16">
        <f>IF(OR(I10="",J10=""),"",I10*J10)</f>
        <v/>
      </c>
      <c r="L10" s="16">
        <f>IF(K10="","",IF(K10&gt;=20,"Priority 4",IF(K10&gt;=12,"Priority 3",IF(K10&gt;=6,"Priority 2","Priority 1"))))</f>
        <v/>
      </c>
      <c r="M10" s="46" t="str"/>
      <c r="N10" s="46" t="inlineStr">
        <is>
          <t>Needs assessment</t>
        </is>
      </c>
      <c r="O10" s="46" t="inlineStr">
        <is>
          <t>Not reviewed</t>
        </is>
      </c>
      <c r="P10" s="46" t="str"/>
      <c r="Q10" s="46" t="str"/>
      <c r="R10" s="16">
        <f>IF(C10="No","N/A",IF(C10="Needs assessment","Needs assessment",IF(Q10="","Missing evidence",IF(COUNTIFS('06_EVIDENCE_REGISTER'!$A:$A,Q10,'06_EVIDENCE_REGISTER'!$B:$B,A10,'06_EVIDENCE_REGISTER'!$K:$K,"Current")-COUNTIFS('06_EVIDENCE_REGISTER'!$A:$A,Q10,'06_EVIDENCE_REGISTER'!$B:$B,A10,'06_EVIDENCE_REGISTER'!$K:$K,"Current",'06_EVIDENCE_REGISTER'!$I:$I,"&lt;"&amp;TODAY(),'06_EVIDENCE_REGISTER'!$I:$I,"&lt;&gt;")&gt;0,"Current evidence","Missing / stale / mismatched"))))</f>
        <v/>
      </c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FR-07</t>
        </is>
      </c>
      <c r="B11" s="6" t="inlineStr">
        <is>
          <t>Freedom of expression and information — Charter Art. 11</t>
        </is>
      </c>
      <c r="C11" s="46" t="inlineStr">
        <is>
          <t>Needs assessment</t>
        </is>
      </c>
      <c r="D11" s="46" t="str"/>
      <c r="E11" s="46" t="str"/>
      <c r="F11" s="46" t="str"/>
      <c r="G11" s="46" t="str"/>
      <c r="H11" s="46" t="str"/>
      <c r="I11" s="46" t="str"/>
      <c r="J11" s="46" t="str"/>
      <c r="K11" s="16">
        <f>IF(OR(I11="",J11=""),"",I11*J11)</f>
        <v/>
      </c>
      <c r="L11" s="16">
        <f>IF(K11="","",IF(K11&gt;=20,"Priority 4",IF(K11&gt;=12,"Priority 3",IF(K11&gt;=6,"Priority 2","Priority 1"))))</f>
        <v/>
      </c>
      <c r="M11" s="46" t="str"/>
      <c r="N11" s="46" t="inlineStr">
        <is>
          <t>Needs assessment</t>
        </is>
      </c>
      <c r="O11" s="46" t="inlineStr">
        <is>
          <t>Not reviewed</t>
        </is>
      </c>
      <c r="P11" s="46" t="str"/>
      <c r="Q11" s="46" t="str"/>
      <c r="R11" s="16">
        <f>IF(C11="No","N/A",IF(C11="Needs assessment","Needs assessment",IF(Q11="","Missing evidence",IF(COUNTIFS('06_EVIDENCE_REGISTER'!$A:$A,Q11,'06_EVIDENCE_REGISTER'!$B:$B,A11,'06_EVIDENCE_REGISTER'!$K:$K,"Current")-COUNTIFS('06_EVIDENCE_REGISTER'!$A:$A,Q11,'06_EVIDENCE_REGISTER'!$B:$B,A11,'06_EVIDENCE_REGISTER'!$K:$K,"Current",'06_EVIDENCE_REGISTER'!$I:$I,"&lt;"&amp;TODAY(),'06_EVIDENCE_REGISTER'!$I:$I,"&lt;&gt;")&gt;0,"Current evidence","Missing / stale / mismatched"))))</f>
        <v/>
      </c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FR-08</t>
        </is>
      </c>
      <c r="B12" s="6" t="inlineStr">
        <is>
          <t>Freedom of assembly and association — Charter Art. 12</t>
        </is>
      </c>
      <c r="C12" s="46" t="inlineStr">
        <is>
          <t>Needs assessment</t>
        </is>
      </c>
      <c r="D12" s="46" t="str"/>
      <c r="E12" s="46" t="str"/>
      <c r="F12" s="46" t="str"/>
      <c r="G12" s="46" t="str"/>
      <c r="H12" s="46" t="str"/>
      <c r="I12" s="46" t="str"/>
      <c r="J12" s="46" t="str"/>
      <c r="K12" s="16">
        <f>IF(OR(I12="",J12=""),"",I12*J12)</f>
        <v/>
      </c>
      <c r="L12" s="16">
        <f>IF(K12="","",IF(K12&gt;=20,"Priority 4",IF(K12&gt;=12,"Priority 3",IF(K12&gt;=6,"Priority 2","Priority 1"))))</f>
        <v/>
      </c>
      <c r="M12" s="46" t="str"/>
      <c r="N12" s="46" t="inlineStr">
        <is>
          <t>Needs assessment</t>
        </is>
      </c>
      <c r="O12" s="46" t="inlineStr">
        <is>
          <t>Not reviewed</t>
        </is>
      </c>
      <c r="P12" s="46" t="str"/>
      <c r="Q12" s="46" t="str"/>
      <c r="R12" s="16">
        <f>IF(C12="No","N/A",IF(C12="Needs assessment","Needs assessment",IF(Q12="","Missing evidence",IF(COUNTIFS('06_EVIDENCE_REGISTER'!$A:$A,Q12,'06_EVIDENCE_REGISTER'!$B:$B,A12,'06_EVIDENCE_REGISTER'!$K:$K,"Current")-COUNTIFS('06_EVIDENCE_REGISTER'!$A:$A,Q12,'06_EVIDENCE_REGISTER'!$B:$B,A12,'06_EVIDENCE_REGISTER'!$K:$K,"Current",'06_EVIDENCE_REGISTER'!$I:$I,"&lt;"&amp;TODAY(),'06_EVIDENCE_REGISTER'!$I:$I,"&lt;&gt;")&gt;0,"Current evidence","Missing / stale / mismatched"))))</f>
        <v/>
      </c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FR-09</t>
        </is>
      </c>
      <c r="B13" s="6" t="inlineStr">
        <is>
          <t>Right to education — Charter Art. 14</t>
        </is>
      </c>
      <c r="C13" s="46" t="inlineStr">
        <is>
          <t>Needs assessment</t>
        </is>
      </c>
      <c r="D13" s="46" t="str"/>
      <c r="E13" s="46" t="str"/>
      <c r="F13" s="46" t="str"/>
      <c r="G13" s="46" t="str"/>
      <c r="H13" s="46" t="str"/>
      <c r="I13" s="46" t="str"/>
      <c r="J13" s="46" t="str"/>
      <c r="K13" s="16">
        <f>IF(OR(I13="",J13=""),"",I13*J13)</f>
        <v/>
      </c>
      <c r="L13" s="16">
        <f>IF(K13="","",IF(K13&gt;=20,"Priority 4",IF(K13&gt;=12,"Priority 3",IF(K13&gt;=6,"Priority 2","Priority 1"))))</f>
        <v/>
      </c>
      <c r="M13" s="46" t="str"/>
      <c r="N13" s="46" t="inlineStr">
        <is>
          <t>Needs assessment</t>
        </is>
      </c>
      <c r="O13" s="46" t="inlineStr">
        <is>
          <t>Not reviewed</t>
        </is>
      </c>
      <c r="P13" s="46" t="str"/>
      <c r="Q13" s="46" t="str"/>
      <c r="R13" s="16">
        <f>IF(C13="No","N/A",IF(C13="Needs assessment","Needs assessment",IF(Q13="","Missing evidence",IF(COUNTIFS('06_EVIDENCE_REGISTER'!$A:$A,Q13,'06_EVIDENCE_REGISTER'!$B:$B,A13,'06_EVIDENCE_REGISTER'!$K:$K,"Current")-COUNTIFS('06_EVIDENCE_REGISTER'!$A:$A,Q13,'06_EVIDENCE_REGISTER'!$B:$B,A13,'06_EVIDENCE_REGISTER'!$K:$K,"Current",'06_EVIDENCE_REGISTER'!$I:$I,"&lt;"&amp;TODAY(),'06_EVIDENCE_REGISTER'!$I:$I,"&lt;&gt;")&gt;0,"Current evidence","Missing / stale / mismatched"))))</f>
        <v/>
      </c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FR-10</t>
        </is>
      </c>
      <c r="B14" s="6" t="inlineStr">
        <is>
          <t>Freedom to choose occupation / right to work — Charter Art. 15</t>
        </is>
      </c>
      <c r="C14" s="46" t="inlineStr">
        <is>
          <t>Needs assessment</t>
        </is>
      </c>
      <c r="D14" s="46" t="str"/>
      <c r="E14" s="46" t="str"/>
      <c r="F14" s="46" t="str"/>
      <c r="G14" s="46" t="str"/>
      <c r="H14" s="46" t="str"/>
      <c r="I14" s="46" t="str"/>
      <c r="J14" s="46" t="str"/>
      <c r="K14" s="16">
        <f>IF(OR(I14="",J14=""),"",I14*J14)</f>
        <v/>
      </c>
      <c r="L14" s="16">
        <f>IF(K14="","",IF(K14&gt;=20,"Priority 4",IF(K14&gt;=12,"Priority 3",IF(K14&gt;=6,"Priority 2","Priority 1"))))</f>
        <v/>
      </c>
      <c r="M14" s="46" t="str"/>
      <c r="N14" s="46" t="inlineStr">
        <is>
          <t>Needs assessment</t>
        </is>
      </c>
      <c r="O14" s="46" t="inlineStr">
        <is>
          <t>Not reviewed</t>
        </is>
      </c>
      <c r="P14" s="46" t="str"/>
      <c r="Q14" s="46" t="str"/>
      <c r="R14" s="16">
        <f>IF(C14="No","N/A",IF(C14="Needs assessment","Needs assessment",IF(Q14="","Missing evidence",IF(COUNTIFS('06_EVIDENCE_REGISTER'!$A:$A,Q14,'06_EVIDENCE_REGISTER'!$B:$B,A14,'06_EVIDENCE_REGISTER'!$K:$K,"Current")-COUNTIFS('06_EVIDENCE_REGISTER'!$A:$A,Q14,'06_EVIDENCE_REGISTER'!$B:$B,A14,'06_EVIDENCE_REGISTER'!$K:$K,"Current",'06_EVIDENCE_REGISTER'!$I:$I,"&lt;"&amp;TODAY(),'06_EVIDENCE_REGISTER'!$I:$I,"&lt;&gt;")&gt;0,"Current evidence","Missing / stale / mismatched"))))</f>
        <v/>
      </c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FR-11</t>
        </is>
      </c>
      <c r="B15" s="6" t="inlineStr">
        <is>
          <t>Property — Charter Art. 17</t>
        </is>
      </c>
      <c r="C15" s="46" t="inlineStr">
        <is>
          <t>Needs assessment</t>
        </is>
      </c>
      <c r="D15" s="46" t="str"/>
      <c r="E15" s="46" t="str"/>
      <c r="F15" s="46" t="str"/>
      <c r="G15" s="46" t="str"/>
      <c r="H15" s="46" t="str"/>
      <c r="I15" s="46" t="str"/>
      <c r="J15" s="46" t="str"/>
      <c r="K15" s="16">
        <f>IF(OR(I15="",J15=""),"",I15*J15)</f>
        <v/>
      </c>
      <c r="L15" s="16">
        <f>IF(K15="","",IF(K15&gt;=20,"Priority 4",IF(K15&gt;=12,"Priority 3",IF(K15&gt;=6,"Priority 2","Priority 1"))))</f>
        <v/>
      </c>
      <c r="M15" s="46" t="str"/>
      <c r="N15" s="46" t="inlineStr">
        <is>
          <t>Needs assessment</t>
        </is>
      </c>
      <c r="O15" s="46" t="inlineStr">
        <is>
          <t>Not reviewed</t>
        </is>
      </c>
      <c r="P15" s="46" t="str"/>
      <c r="Q15" s="46" t="str"/>
      <c r="R15" s="16">
        <f>IF(C15="No","N/A",IF(C15="Needs assessment","Needs assessment",IF(Q15="","Missing evidence",IF(COUNTIFS('06_EVIDENCE_REGISTER'!$A:$A,Q15,'06_EVIDENCE_REGISTER'!$B:$B,A15,'06_EVIDENCE_REGISTER'!$K:$K,"Current")-COUNTIFS('06_EVIDENCE_REGISTER'!$A:$A,Q15,'06_EVIDENCE_REGISTER'!$B:$B,A15,'06_EVIDENCE_REGISTER'!$K:$K,"Current",'06_EVIDENCE_REGISTER'!$I:$I,"&lt;"&amp;TODAY(),'06_EVIDENCE_REGISTER'!$I:$I,"&lt;&gt;")&gt;0,"Current evidence","Missing / stale / mismatched"))))</f>
        <v/>
      </c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FR-12</t>
        </is>
      </c>
      <c r="B16" s="6" t="inlineStr">
        <is>
          <t>Non-discrimination — Charter Art. 21</t>
        </is>
      </c>
      <c r="C16" s="46" t="inlineStr">
        <is>
          <t>Needs assessment</t>
        </is>
      </c>
      <c r="D16" s="46" t="str"/>
      <c r="E16" s="46" t="str"/>
      <c r="F16" s="46" t="str"/>
      <c r="G16" s="46" t="str"/>
      <c r="H16" s="46" t="str"/>
      <c r="I16" s="46" t="str"/>
      <c r="J16" s="46" t="str"/>
      <c r="K16" s="16">
        <f>IF(OR(I16="",J16=""),"",I16*J16)</f>
        <v/>
      </c>
      <c r="L16" s="16">
        <f>IF(K16="","",IF(K16&gt;=20,"Priority 4",IF(K16&gt;=12,"Priority 3",IF(K16&gt;=6,"Priority 2","Priority 1"))))</f>
        <v/>
      </c>
      <c r="M16" s="46" t="str"/>
      <c r="N16" s="46" t="inlineStr">
        <is>
          <t>Needs assessment</t>
        </is>
      </c>
      <c r="O16" s="46" t="inlineStr">
        <is>
          <t>Not reviewed</t>
        </is>
      </c>
      <c r="P16" s="46" t="str"/>
      <c r="Q16" s="46" t="str"/>
      <c r="R16" s="16">
        <f>IF(C16="No","N/A",IF(C16="Needs assessment","Needs assessment",IF(Q16="","Missing evidence",IF(COUNTIFS('06_EVIDENCE_REGISTER'!$A:$A,Q16,'06_EVIDENCE_REGISTER'!$B:$B,A16,'06_EVIDENCE_REGISTER'!$K:$K,"Current")-COUNTIFS('06_EVIDENCE_REGISTER'!$A:$A,Q16,'06_EVIDENCE_REGISTER'!$B:$B,A16,'06_EVIDENCE_REGISTER'!$K:$K,"Current",'06_EVIDENCE_REGISTER'!$I:$I,"&lt;"&amp;TODAY(),'06_EVIDENCE_REGISTER'!$I:$I,"&lt;&gt;")&gt;0,"Current evidence","Missing / stale / mismatched"))))</f>
        <v/>
      </c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FR-13</t>
        </is>
      </c>
      <c r="B17" s="6" t="inlineStr">
        <is>
          <t>Cultural, religious and linguistic diversity — Charter Art. 22</t>
        </is>
      </c>
      <c r="C17" s="46" t="inlineStr">
        <is>
          <t>Needs assessment</t>
        </is>
      </c>
      <c r="D17" s="46" t="str"/>
      <c r="E17" s="46" t="str"/>
      <c r="F17" s="46" t="str"/>
      <c r="G17" s="46" t="str"/>
      <c r="H17" s="46" t="str"/>
      <c r="I17" s="46" t="str"/>
      <c r="J17" s="46" t="str"/>
      <c r="K17" s="16">
        <f>IF(OR(I17="",J17=""),"",I17*J17)</f>
        <v/>
      </c>
      <c r="L17" s="16">
        <f>IF(K17="","",IF(K17&gt;=20,"Priority 4",IF(K17&gt;=12,"Priority 3",IF(K17&gt;=6,"Priority 2","Priority 1"))))</f>
        <v/>
      </c>
      <c r="M17" s="46" t="str"/>
      <c r="N17" s="46" t="inlineStr">
        <is>
          <t>Needs assessment</t>
        </is>
      </c>
      <c r="O17" s="46" t="inlineStr">
        <is>
          <t>Not reviewed</t>
        </is>
      </c>
      <c r="P17" s="46" t="str"/>
      <c r="Q17" s="46" t="str"/>
      <c r="R17" s="16">
        <f>IF(C17="No","N/A",IF(C17="Needs assessment","Needs assessment",IF(Q17="","Missing evidence",IF(COUNTIFS('06_EVIDENCE_REGISTER'!$A:$A,Q17,'06_EVIDENCE_REGISTER'!$B:$B,A17,'06_EVIDENCE_REGISTER'!$K:$K,"Current")-COUNTIFS('06_EVIDENCE_REGISTER'!$A:$A,Q17,'06_EVIDENCE_REGISTER'!$B:$B,A17,'06_EVIDENCE_REGISTER'!$K:$K,"Current",'06_EVIDENCE_REGISTER'!$I:$I,"&lt;"&amp;TODAY(),'06_EVIDENCE_REGISTER'!$I:$I,"&lt;&gt;")&gt;0,"Current evidence","Missing / stale / mismatched"))))</f>
        <v/>
      </c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FR-14</t>
        </is>
      </c>
      <c r="B18" s="6" t="inlineStr">
        <is>
          <t>Equality between women and men — Charter Art. 23</t>
        </is>
      </c>
      <c r="C18" s="46" t="inlineStr">
        <is>
          <t>Needs assessment</t>
        </is>
      </c>
      <c r="D18" s="46" t="str"/>
      <c r="E18" s="46" t="str"/>
      <c r="F18" s="46" t="str"/>
      <c r="G18" s="46" t="str"/>
      <c r="H18" s="46" t="str"/>
      <c r="I18" s="46" t="str"/>
      <c r="J18" s="46" t="str"/>
      <c r="K18" s="16">
        <f>IF(OR(I18="",J18=""),"",I18*J18)</f>
        <v/>
      </c>
      <c r="L18" s="16">
        <f>IF(K18="","",IF(K18&gt;=20,"Priority 4",IF(K18&gt;=12,"Priority 3",IF(K18&gt;=6,"Priority 2","Priority 1"))))</f>
        <v/>
      </c>
      <c r="M18" s="46" t="str"/>
      <c r="N18" s="46" t="inlineStr">
        <is>
          <t>Needs assessment</t>
        </is>
      </c>
      <c r="O18" s="46" t="inlineStr">
        <is>
          <t>Not reviewed</t>
        </is>
      </c>
      <c r="P18" s="46" t="str"/>
      <c r="Q18" s="46" t="str"/>
      <c r="R18" s="16">
        <f>IF(C18="No","N/A",IF(C18="Needs assessment","Needs assessment",IF(Q18="","Missing evidence",IF(COUNTIFS('06_EVIDENCE_REGISTER'!$A:$A,Q18,'06_EVIDENCE_REGISTER'!$B:$B,A18,'06_EVIDENCE_REGISTER'!$K:$K,"Current")-COUNTIFS('06_EVIDENCE_REGISTER'!$A:$A,Q18,'06_EVIDENCE_REGISTER'!$B:$B,A18,'06_EVIDENCE_REGISTER'!$K:$K,"Current",'06_EVIDENCE_REGISTER'!$I:$I,"&lt;"&amp;TODAY(),'06_EVIDENCE_REGISTER'!$I:$I,"&lt;&gt;")&gt;0,"Current evidence","Missing / stale / mismatched"))))</f>
        <v/>
      </c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FR-15</t>
        </is>
      </c>
      <c r="B19" s="6" t="inlineStr">
        <is>
          <t>Rights of the child — Charter Art. 24</t>
        </is>
      </c>
      <c r="C19" s="46" t="inlineStr">
        <is>
          <t>Needs assessment</t>
        </is>
      </c>
      <c r="D19" s="46" t="str"/>
      <c r="E19" s="46" t="str"/>
      <c r="F19" s="46" t="str"/>
      <c r="G19" s="46" t="str"/>
      <c r="H19" s="46" t="str"/>
      <c r="I19" s="46" t="str"/>
      <c r="J19" s="46" t="str"/>
      <c r="K19" s="16">
        <f>IF(OR(I19="",J19=""),"",I19*J19)</f>
        <v/>
      </c>
      <c r="L19" s="16">
        <f>IF(K19="","",IF(K19&gt;=20,"Priority 4",IF(K19&gt;=12,"Priority 3",IF(K19&gt;=6,"Priority 2","Priority 1"))))</f>
        <v/>
      </c>
      <c r="M19" s="46" t="str"/>
      <c r="N19" s="46" t="inlineStr">
        <is>
          <t>Needs assessment</t>
        </is>
      </c>
      <c r="O19" s="46" t="inlineStr">
        <is>
          <t>Not reviewed</t>
        </is>
      </c>
      <c r="P19" s="46" t="str"/>
      <c r="Q19" s="46" t="str"/>
      <c r="R19" s="16">
        <f>IF(C19="No","N/A",IF(C19="Needs assessment","Needs assessment",IF(Q19="","Missing evidence",IF(COUNTIFS('06_EVIDENCE_REGISTER'!$A:$A,Q19,'06_EVIDENCE_REGISTER'!$B:$B,A19,'06_EVIDENCE_REGISTER'!$K:$K,"Current")-COUNTIFS('06_EVIDENCE_REGISTER'!$A:$A,Q19,'06_EVIDENCE_REGISTER'!$B:$B,A19,'06_EVIDENCE_REGISTER'!$K:$K,"Current",'06_EVIDENCE_REGISTER'!$I:$I,"&lt;"&amp;TODAY(),'06_EVIDENCE_REGISTER'!$I:$I,"&lt;&gt;")&gt;0,"Current evidence","Missing / stale / mismatched"))))</f>
        <v/>
      </c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FR-16</t>
        </is>
      </c>
      <c r="B20" s="6" t="inlineStr">
        <is>
          <t>Rights of older persons — Charter Art. 25</t>
        </is>
      </c>
      <c r="C20" s="46" t="inlineStr">
        <is>
          <t>Needs assessment</t>
        </is>
      </c>
      <c r="D20" s="46" t="str"/>
      <c r="E20" s="46" t="str"/>
      <c r="F20" s="46" t="str"/>
      <c r="G20" s="46" t="str"/>
      <c r="H20" s="46" t="str"/>
      <c r="I20" s="46" t="str"/>
      <c r="J20" s="46" t="str"/>
      <c r="K20" s="16">
        <f>IF(OR(I20="",J20=""),"",I20*J20)</f>
        <v/>
      </c>
      <c r="L20" s="16">
        <f>IF(K20="","",IF(K20&gt;=20,"Priority 4",IF(K20&gt;=12,"Priority 3",IF(K20&gt;=6,"Priority 2","Priority 1"))))</f>
        <v/>
      </c>
      <c r="M20" s="46" t="str"/>
      <c r="N20" s="46" t="inlineStr">
        <is>
          <t>Needs assessment</t>
        </is>
      </c>
      <c r="O20" s="46" t="inlineStr">
        <is>
          <t>Not reviewed</t>
        </is>
      </c>
      <c r="P20" s="46" t="str"/>
      <c r="Q20" s="46" t="str"/>
      <c r="R20" s="16">
        <f>IF(C20="No","N/A",IF(C20="Needs assessment","Needs assessment",IF(Q20="","Missing evidence",IF(COUNTIFS('06_EVIDENCE_REGISTER'!$A:$A,Q20,'06_EVIDENCE_REGISTER'!$B:$B,A20,'06_EVIDENCE_REGISTER'!$K:$K,"Current")-COUNTIFS('06_EVIDENCE_REGISTER'!$A:$A,Q20,'06_EVIDENCE_REGISTER'!$B:$B,A20,'06_EVIDENCE_REGISTER'!$K:$K,"Current",'06_EVIDENCE_REGISTER'!$I:$I,"&lt;"&amp;TODAY(),'06_EVIDENCE_REGISTER'!$I:$I,"&lt;&gt;")&gt;0,"Current evidence","Missing / stale / mismatched"))))</f>
        <v/>
      </c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FR-17</t>
        </is>
      </c>
      <c r="B21" s="6" t="inlineStr">
        <is>
          <t>Integration of persons with disabilities — Charter Art. 26</t>
        </is>
      </c>
      <c r="C21" s="46" t="inlineStr">
        <is>
          <t>Needs assessment</t>
        </is>
      </c>
      <c r="D21" s="46" t="str"/>
      <c r="E21" s="46" t="str"/>
      <c r="F21" s="46" t="str"/>
      <c r="G21" s="46" t="str"/>
      <c r="H21" s="46" t="str"/>
      <c r="I21" s="46" t="str"/>
      <c r="J21" s="46" t="str"/>
      <c r="K21" s="16">
        <f>IF(OR(I21="",J21=""),"",I21*J21)</f>
        <v/>
      </c>
      <c r="L21" s="16">
        <f>IF(K21="","",IF(K21&gt;=20,"Priority 4",IF(K21&gt;=12,"Priority 3",IF(K21&gt;=6,"Priority 2","Priority 1"))))</f>
        <v/>
      </c>
      <c r="M21" s="46" t="str"/>
      <c r="N21" s="46" t="inlineStr">
        <is>
          <t>Needs assessment</t>
        </is>
      </c>
      <c r="O21" s="46" t="inlineStr">
        <is>
          <t>Not reviewed</t>
        </is>
      </c>
      <c r="P21" s="46" t="str"/>
      <c r="Q21" s="46" t="str"/>
      <c r="R21" s="16">
        <f>IF(C21="No","N/A",IF(C21="Needs assessment","Needs assessment",IF(Q21="","Missing evidence",IF(COUNTIFS('06_EVIDENCE_REGISTER'!$A:$A,Q21,'06_EVIDENCE_REGISTER'!$B:$B,A21,'06_EVIDENCE_REGISTER'!$K:$K,"Current")-COUNTIFS('06_EVIDENCE_REGISTER'!$A:$A,Q21,'06_EVIDENCE_REGISTER'!$B:$B,A21,'06_EVIDENCE_REGISTER'!$K:$K,"Current",'06_EVIDENCE_REGISTER'!$I:$I,"&lt;"&amp;TODAY(),'06_EVIDENCE_REGISTER'!$I:$I,"&lt;&gt;")&gt;0,"Current evidence","Missing / stale / mismatched"))))</f>
        <v/>
      </c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FR-18</t>
        </is>
      </c>
      <c r="B22" s="6" t="inlineStr">
        <is>
          <t>Workers' information/consultation and fair working conditions — Charter Arts. 27–31</t>
        </is>
      </c>
      <c r="C22" s="46" t="inlineStr">
        <is>
          <t>Needs assessment</t>
        </is>
      </c>
      <c r="D22" s="46" t="str"/>
      <c r="E22" s="46" t="str"/>
      <c r="F22" s="46" t="str"/>
      <c r="G22" s="46" t="str"/>
      <c r="H22" s="46" t="str"/>
      <c r="I22" s="46" t="str"/>
      <c r="J22" s="46" t="str"/>
      <c r="K22" s="16">
        <f>IF(OR(I22="",J22=""),"",I22*J22)</f>
        <v/>
      </c>
      <c r="L22" s="16">
        <f>IF(K22="","",IF(K22&gt;=20,"Priority 4",IF(K22&gt;=12,"Priority 3",IF(K22&gt;=6,"Priority 2","Priority 1"))))</f>
        <v/>
      </c>
      <c r="M22" s="46" t="str"/>
      <c r="N22" s="46" t="inlineStr">
        <is>
          <t>Needs assessment</t>
        </is>
      </c>
      <c r="O22" s="46" t="inlineStr">
        <is>
          <t>Not reviewed</t>
        </is>
      </c>
      <c r="P22" s="46" t="str"/>
      <c r="Q22" s="46" t="str"/>
      <c r="R22" s="16">
        <f>IF(C22="No","N/A",IF(C22="Needs assessment","Needs assessment",IF(Q22="","Missing evidence",IF(COUNTIFS('06_EVIDENCE_REGISTER'!$A:$A,Q22,'06_EVIDENCE_REGISTER'!$B:$B,A22,'06_EVIDENCE_REGISTER'!$K:$K,"Current")-COUNTIFS('06_EVIDENCE_REGISTER'!$A:$A,Q22,'06_EVIDENCE_REGISTER'!$B:$B,A22,'06_EVIDENCE_REGISTER'!$K:$K,"Current",'06_EVIDENCE_REGISTER'!$I:$I,"&lt;"&amp;TODAY(),'06_EVIDENCE_REGISTER'!$I:$I,"&lt;&gt;")&gt;0,"Current evidence","Missing / stale / mismatched"))))</f>
        <v/>
      </c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FR-19</t>
        </is>
      </c>
      <c r="B23" s="6" t="inlineStr">
        <is>
          <t>Social security / social assistance — Charter Art. 34</t>
        </is>
      </c>
      <c r="C23" s="46" t="inlineStr">
        <is>
          <t>Needs assessment</t>
        </is>
      </c>
      <c r="D23" s="46" t="str"/>
      <c r="E23" s="46" t="str"/>
      <c r="F23" s="46" t="str"/>
      <c r="G23" s="46" t="str"/>
      <c r="H23" s="46" t="str"/>
      <c r="I23" s="46" t="str"/>
      <c r="J23" s="46" t="str"/>
      <c r="K23" s="16">
        <f>IF(OR(I23="",J23=""),"",I23*J23)</f>
        <v/>
      </c>
      <c r="L23" s="16">
        <f>IF(K23="","",IF(K23&gt;=20,"Priority 4",IF(K23&gt;=12,"Priority 3",IF(K23&gt;=6,"Priority 2","Priority 1"))))</f>
        <v/>
      </c>
      <c r="M23" s="46" t="str"/>
      <c r="N23" s="46" t="inlineStr">
        <is>
          <t>Needs assessment</t>
        </is>
      </c>
      <c r="O23" s="46" t="inlineStr">
        <is>
          <t>Not reviewed</t>
        </is>
      </c>
      <c r="P23" s="46" t="str"/>
      <c r="Q23" s="46" t="str"/>
      <c r="R23" s="16">
        <f>IF(C23="No","N/A",IF(C23="Needs assessment","Needs assessment",IF(Q23="","Missing evidence",IF(COUNTIFS('06_EVIDENCE_REGISTER'!$A:$A,Q23,'06_EVIDENCE_REGISTER'!$B:$B,A23,'06_EVIDENCE_REGISTER'!$K:$K,"Current")-COUNTIFS('06_EVIDENCE_REGISTER'!$A:$A,Q23,'06_EVIDENCE_REGISTER'!$B:$B,A23,'06_EVIDENCE_REGISTER'!$K:$K,"Current",'06_EVIDENCE_REGISTER'!$I:$I,"&lt;"&amp;TODAY(),'06_EVIDENCE_REGISTER'!$I:$I,"&lt;&gt;")&gt;0,"Current evidence","Missing / stale / mismatched"))))</f>
        <v/>
      </c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FR-20</t>
        </is>
      </c>
      <c r="B24" s="6" t="inlineStr">
        <is>
          <t>Health care — Charter Art. 35</t>
        </is>
      </c>
      <c r="C24" s="46" t="inlineStr">
        <is>
          <t>Needs assessment</t>
        </is>
      </c>
      <c r="D24" s="46" t="str"/>
      <c r="E24" s="46" t="str"/>
      <c r="F24" s="46" t="str"/>
      <c r="G24" s="46" t="str"/>
      <c r="H24" s="46" t="str"/>
      <c r="I24" s="46" t="str"/>
      <c r="J24" s="46" t="str"/>
      <c r="K24" s="16">
        <f>IF(OR(I24="",J24=""),"",I24*J24)</f>
        <v/>
      </c>
      <c r="L24" s="16">
        <f>IF(K24="","",IF(K24&gt;=20,"Priority 4",IF(K24&gt;=12,"Priority 3",IF(K24&gt;=6,"Priority 2","Priority 1"))))</f>
        <v/>
      </c>
      <c r="M24" s="46" t="str"/>
      <c r="N24" s="46" t="inlineStr">
        <is>
          <t>Needs assessment</t>
        </is>
      </c>
      <c r="O24" s="46" t="inlineStr">
        <is>
          <t>Not reviewed</t>
        </is>
      </c>
      <c r="P24" s="46" t="str"/>
      <c r="Q24" s="46" t="str"/>
      <c r="R24" s="16">
        <f>IF(C24="No","N/A",IF(C24="Needs assessment","Needs assessment",IF(Q24="","Missing evidence",IF(COUNTIFS('06_EVIDENCE_REGISTER'!$A:$A,Q24,'06_EVIDENCE_REGISTER'!$B:$B,A24,'06_EVIDENCE_REGISTER'!$K:$K,"Current")-COUNTIFS('06_EVIDENCE_REGISTER'!$A:$A,Q24,'06_EVIDENCE_REGISTER'!$B:$B,A24,'06_EVIDENCE_REGISTER'!$K:$K,"Current",'06_EVIDENCE_REGISTER'!$I:$I,"&lt;"&amp;TODAY(),'06_EVIDENCE_REGISTER'!$I:$I,"&lt;&gt;")&gt;0,"Current evidence","Missing / stale / mismatched"))))</f>
        <v/>
      </c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FR-21</t>
        </is>
      </c>
      <c r="B25" s="6" t="inlineStr">
        <is>
          <t>Consumer protection — Charter Art. 38</t>
        </is>
      </c>
      <c r="C25" s="46" t="inlineStr">
        <is>
          <t>Needs assessment</t>
        </is>
      </c>
      <c r="D25" s="46" t="str"/>
      <c r="E25" s="46" t="str"/>
      <c r="F25" s="46" t="str"/>
      <c r="G25" s="46" t="str"/>
      <c r="H25" s="46" t="str"/>
      <c r="I25" s="46" t="str"/>
      <c r="J25" s="46" t="str"/>
      <c r="K25" s="16">
        <f>IF(OR(I25="",J25=""),"",I25*J25)</f>
        <v/>
      </c>
      <c r="L25" s="16">
        <f>IF(K25="","",IF(K25&gt;=20,"Priority 4",IF(K25&gt;=12,"Priority 3",IF(K25&gt;=6,"Priority 2","Priority 1"))))</f>
        <v/>
      </c>
      <c r="M25" s="46" t="str"/>
      <c r="N25" s="46" t="inlineStr">
        <is>
          <t>Needs assessment</t>
        </is>
      </c>
      <c r="O25" s="46" t="inlineStr">
        <is>
          <t>Not reviewed</t>
        </is>
      </c>
      <c r="P25" s="46" t="str"/>
      <c r="Q25" s="46" t="str"/>
      <c r="R25" s="16">
        <f>IF(C25="No","N/A",IF(C25="Needs assessment","Needs assessment",IF(Q25="","Missing evidence",IF(COUNTIFS('06_EVIDENCE_REGISTER'!$A:$A,Q25,'06_EVIDENCE_REGISTER'!$B:$B,A25,'06_EVIDENCE_REGISTER'!$K:$K,"Current")-COUNTIFS('06_EVIDENCE_REGISTER'!$A:$A,Q25,'06_EVIDENCE_REGISTER'!$B:$B,A25,'06_EVIDENCE_REGISTER'!$K:$K,"Current",'06_EVIDENCE_REGISTER'!$I:$I,"&lt;"&amp;TODAY(),'06_EVIDENCE_REGISTER'!$I:$I,"&lt;&gt;")&gt;0,"Current evidence","Missing / stale / mismatched"))))</f>
        <v/>
      </c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FR-22</t>
        </is>
      </c>
      <c r="B26" s="6" t="inlineStr">
        <is>
          <t>Good administration — Charter Art. 41</t>
        </is>
      </c>
      <c r="C26" s="46" t="inlineStr">
        <is>
          <t>Needs assessment</t>
        </is>
      </c>
      <c r="D26" s="46" t="str"/>
      <c r="E26" s="46" t="str"/>
      <c r="F26" s="46" t="str"/>
      <c r="G26" s="46" t="str"/>
      <c r="H26" s="46" t="str"/>
      <c r="I26" s="46" t="str"/>
      <c r="J26" s="46" t="str"/>
      <c r="K26" s="16">
        <f>IF(OR(I26="",J26=""),"",I26*J26)</f>
        <v/>
      </c>
      <c r="L26" s="16">
        <f>IF(K26="","",IF(K26&gt;=20,"Priority 4",IF(K26&gt;=12,"Priority 3",IF(K26&gt;=6,"Priority 2","Priority 1"))))</f>
        <v/>
      </c>
      <c r="M26" s="46" t="str"/>
      <c r="N26" s="46" t="inlineStr">
        <is>
          <t>Needs assessment</t>
        </is>
      </c>
      <c r="O26" s="46" t="inlineStr">
        <is>
          <t>Not reviewed</t>
        </is>
      </c>
      <c r="P26" s="46" t="str"/>
      <c r="Q26" s="46" t="str"/>
      <c r="R26" s="16">
        <f>IF(C26="No","N/A",IF(C26="Needs assessment","Needs assessment",IF(Q26="","Missing evidence",IF(COUNTIFS('06_EVIDENCE_REGISTER'!$A:$A,Q26,'06_EVIDENCE_REGISTER'!$B:$B,A26,'06_EVIDENCE_REGISTER'!$K:$K,"Current")-COUNTIFS('06_EVIDENCE_REGISTER'!$A:$A,Q26,'06_EVIDENCE_REGISTER'!$B:$B,A26,'06_EVIDENCE_REGISTER'!$K:$K,"Current",'06_EVIDENCE_REGISTER'!$I:$I,"&lt;"&amp;TODAY(),'06_EVIDENCE_REGISTER'!$I:$I,"&lt;&gt;")&gt;0,"Current evidence","Missing / stale / mismatched"))))</f>
        <v/>
      </c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FR-23</t>
        </is>
      </c>
      <c r="B27" s="6" t="inlineStr">
        <is>
          <t>Effective remedy / fair trial — Charter Art. 47</t>
        </is>
      </c>
      <c r="C27" s="46" t="inlineStr">
        <is>
          <t>Needs assessment</t>
        </is>
      </c>
      <c r="D27" s="46" t="str"/>
      <c r="E27" s="46" t="str"/>
      <c r="F27" s="46" t="str"/>
      <c r="G27" s="46" t="str"/>
      <c r="H27" s="46" t="str"/>
      <c r="I27" s="46" t="str"/>
      <c r="J27" s="46" t="str"/>
      <c r="K27" s="16">
        <f>IF(OR(I27="",J27=""),"",I27*J27)</f>
        <v/>
      </c>
      <c r="L27" s="16">
        <f>IF(K27="","",IF(K27&gt;=20,"Priority 4",IF(K27&gt;=12,"Priority 3",IF(K27&gt;=6,"Priority 2","Priority 1"))))</f>
        <v/>
      </c>
      <c r="M27" s="46" t="str"/>
      <c r="N27" s="46" t="inlineStr">
        <is>
          <t>Needs assessment</t>
        </is>
      </c>
      <c r="O27" s="46" t="inlineStr">
        <is>
          <t>Not reviewed</t>
        </is>
      </c>
      <c r="P27" s="46" t="str"/>
      <c r="Q27" s="46" t="str"/>
      <c r="R27" s="16">
        <f>IF(C27="No","N/A",IF(C27="Needs assessment","Needs assessment",IF(Q27="","Missing evidence",IF(COUNTIFS('06_EVIDENCE_REGISTER'!$A:$A,Q27,'06_EVIDENCE_REGISTER'!$B:$B,A27,'06_EVIDENCE_REGISTER'!$K:$K,"Current")-COUNTIFS('06_EVIDENCE_REGISTER'!$A:$A,Q27,'06_EVIDENCE_REGISTER'!$B:$B,A27,'06_EVIDENCE_REGISTER'!$K:$K,"Current",'06_EVIDENCE_REGISTER'!$I:$I,"&lt;"&amp;TODAY(),'06_EVIDENCE_REGISTER'!$I:$I,"&lt;&gt;")&gt;0,"Current evidence","Missing / stale / mismatched"))))</f>
        <v/>
      </c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FR-24</t>
        </is>
      </c>
      <c r="B28" s="6" t="inlineStr">
        <is>
          <t>Other fundamental right / national/EU-law protected interest</t>
        </is>
      </c>
      <c r="C28" s="46" t="inlineStr">
        <is>
          <t>Needs assessment</t>
        </is>
      </c>
      <c r="D28" s="46" t="str"/>
      <c r="E28" s="46" t="str"/>
      <c r="F28" s="46" t="str"/>
      <c r="G28" s="46" t="str"/>
      <c r="H28" s="46" t="str"/>
      <c r="I28" s="46" t="str"/>
      <c r="J28" s="46" t="str"/>
      <c r="K28" s="16">
        <f>IF(OR(I28="",J28=""),"",I28*J28)</f>
        <v/>
      </c>
      <c r="L28" s="16">
        <f>IF(K28="","",IF(K28&gt;=20,"Priority 4",IF(K28&gt;=12,"Priority 3",IF(K28&gt;=6,"Priority 2","Priority 1"))))</f>
        <v/>
      </c>
      <c r="M28" s="46" t="str"/>
      <c r="N28" s="46" t="inlineStr">
        <is>
          <t>Needs assessment</t>
        </is>
      </c>
      <c r="O28" s="46" t="inlineStr">
        <is>
          <t>Not reviewed</t>
        </is>
      </c>
      <c r="P28" s="46" t="str"/>
      <c r="Q28" s="46" t="str"/>
      <c r="R28" s="16">
        <f>IF(C28="No","N/A",IF(C28="Needs assessment","Needs assessment",IF(Q28="","Missing evidence",IF(COUNTIFS('06_EVIDENCE_REGISTER'!$A:$A,Q28,'06_EVIDENCE_REGISTER'!$B:$B,A28,'06_EVIDENCE_REGISTER'!$K:$K,"Current")-COUNTIFS('06_EVIDENCE_REGISTER'!$A:$A,Q28,'06_EVIDENCE_REGISTER'!$B:$B,A28,'06_EVIDENCE_REGISTER'!$K:$K,"Current",'06_EVIDENCE_REGISTER'!$I:$I,"&lt;"&amp;TODAY(),'06_EVIDENCE_REGISTER'!$I:$I,"&lt;&gt;")&gt;0,"Current evidence","Missing / stale / mismatched"))))</f>
        <v/>
      </c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 ht="23" customHeight="1" s="70">
      <c r="A31" s="33" t="inlineStr">
        <is>
          <t>RIGHTS-RISK COMPLETENESS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31" customHeight="1" s="70">
      <c r="A32" s="40" t="inlineStr">
        <is>
          <t>Metric</t>
        </is>
      </c>
      <c r="B32" s="40" t="inlineStr">
        <is>
          <t>Value</t>
        </is>
      </c>
      <c r="C32" s="40" t="inlineStr">
        <is>
          <t>Interpretation</t>
        </is>
      </c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Rights relevance unresolved</t>
        </is>
      </c>
      <c r="B33" s="16">
        <f>COUNTIF(C5:C28,"Needs assessment")</f>
        <v/>
      </c>
      <c r="C33" s="6" t="inlineStr">
        <is>
          <t>Needs-assessment rows remain.</t>
        </is>
      </c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Relevant rights without specific harm description</t>
        </is>
      </c>
      <c r="B34" s="16">
        <f>COUNTIFS(C5:C28,"Yes",F5:F28,"")</f>
        <v/>
      </c>
      <c r="C34" s="6" t="inlineStr">
        <is>
          <t>Article 27(1)(d) gap.</t>
        </is>
      </c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Relevant rights without Article 13 provider-information consideration</t>
        </is>
      </c>
      <c r="B35" s="16">
        <f>COUNTIFS(C5:C28,"Yes",G5:G28,"")</f>
        <v/>
      </c>
      <c r="C35" s="6" t="inlineStr">
        <is>
          <t>Article 27(1)(d) gap.</t>
        </is>
      </c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Relevant rights with residual concern / potential unacceptability</t>
        </is>
      </c>
      <c r="B36" s="16">
        <f>COUNTIFS(C5:C28,"Yes",N5:N28,"Residual concern — senior/legal review")+COUNTIFS(C5:C28,"Yes",N5:N28,"Potentially unacceptable / deployment decision required")+COUNTIFS(C5:C28,"Yes",N5:N28,"Needs assessment")</f>
        <v/>
      </c>
      <c r="C36" s="6" t="inlineStr">
        <is>
          <t>Requires documented deployer decision / escalation.</t>
        </is>
      </c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Relevant rights not independently reviewed</t>
        </is>
      </c>
      <c r="B37" s="16">
        <f>COUNTIFS(C5:C28,"Yes",O5:O28,"Not reviewed")+COUNTIFS(C5:C28,"Yes",O5:O28,"Further evidence required")+COUNTIFS(C5:C28,"Yes",O5:O28,"Escalate")</f>
        <v/>
      </c>
      <c r="C37" s="6" t="inlineStr">
        <is>
          <t>Review blocker.</t>
        </is>
      </c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Relevant rights lacking current evidence</t>
        </is>
      </c>
      <c r="B38" s="16">
        <f>COUNTIFS(C5:C28,"Yes",R5:R28,"&lt;&gt;Current evidence")</f>
        <v/>
      </c>
      <c r="C38" s="6" t="inlineStr">
        <is>
          <t>Evidence blocker.</t>
        </is>
      </c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autoFilter ref="A4:R38"/>
  <mergeCells count="3">
    <mergeCell ref="A31:R31"/>
    <mergeCell ref="A2:R2"/>
    <mergeCell ref="A1:R1"/>
  </mergeCells>
  <conditionalFormatting sqref="N5:N28">
    <cfRule type="expression" priority="1" dxfId="0">
      <formula>LEFT(N5,22)="Potentially unacceptable"</formula>
    </cfRule>
  </conditionalFormatting>
  <conditionalFormatting sqref="O5:O28">
    <cfRule type="expression" priority="2" dxfId="0">
      <formula>OR(O5="Escalate",O5="Further evidence required",O5="Not reviewed")</formula>
    </cfRule>
  </conditionalFormatting>
  <conditionalFormatting sqref="R5:R28">
    <cfRule type="expression" priority="3" dxfId="2">
      <formula>R5="Current evidence"</formula>
    </cfRule>
    <cfRule type="expression" priority="4" dxfId="0">
      <formula>AND(C5="Yes",R5&lt;&gt;"Current evidence")</formula>
    </cfRule>
  </conditionalFormatting>
  <dataValidations count="4">
    <dataValidation sqref="C5:C28" showDropDown="0" showInputMessage="0" showErrorMessage="0" allowBlank="0" type="list">
      <formula1>"Yes,No,Needs assessment"</formula1>
    </dataValidation>
    <dataValidation sqref="I5:J28" showDropDown="0" showInputMessage="0" showErrorMessage="0" allowBlank="0" type="list">
      <formula1>"1,2,3,4,5"</formula1>
    </dataValidation>
    <dataValidation sqref="N5:N28" showDropDown="0" showInputMessage="0" showErrorMessage="0" allowBlank="0" type="list">
      <formula1>"Controlled / acceptable with documented measures,Residual concern — senior/legal review,Potentially unacceptable / deployment decision required,Needs assessment,N/A"</formula1>
    </dataValidation>
    <dataValidation sqref="O5:O28" showDropDown="0" showInputMessage="0" showErrorMessage="0" allowBlank="0" type="list">
      <formula1>"Accepted assessment,Accepted with conditions,Escalate,Further evidence required,Not reviewed,N/A"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1" customWidth="1" style="70" min="2" max="2"/>
    <col width="32" customWidth="1" style="70" min="3" max="3"/>
    <col width="42" customWidth="1" style="70" min="4" max="4"/>
    <col width="25" customWidth="1" style="70" min="5" max="5"/>
    <col width="23" customWidth="1" style="70" min="6" max="6"/>
    <col width="20" customWidth="1" style="70" min="7" max="7"/>
    <col width="20" customWidth="1" style="70" min="8" max="8"/>
    <col width="22" customWidth="1" style="70" min="9" max="9"/>
    <col width="22" customWidth="1" style="70" min="10" max="10"/>
    <col width="22" customWidth="1" style="70" min="11" max="11"/>
    <col width="22" customWidth="1" style="70" min="12" max="12"/>
  </cols>
  <sheetData>
    <row r="1" ht="35" customHeight="1" s="70">
      <c r="A1" s="15" t="inlineStr">
        <is>
          <t>Human Oversight, Materialisation Measures &amp; Governance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27(1)(e)–(f): deployer implementation of human oversight plus measures if risks materialise, including internal governance and complaint mechanisms.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Measure ID</t>
        </is>
      </c>
      <c r="B4" s="40" t="inlineStr">
        <is>
          <t>Article 27 link</t>
        </is>
      </c>
      <c r="C4" s="40" t="inlineStr">
        <is>
          <t>Measure / mechanism</t>
        </is>
      </c>
      <c r="D4" s="40" t="inlineStr">
        <is>
          <t>Implementation in this deployment</t>
        </is>
      </c>
      <c r="E4" s="40" t="inlineStr">
        <is>
          <t>Trigger / scenario</t>
        </is>
      </c>
      <c r="F4" s="40" t="inlineStr">
        <is>
          <t>Responsible role</t>
        </is>
      </c>
      <c r="G4" s="40" t="inlineStr">
        <is>
          <t>Authority / decision right</t>
        </is>
      </c>
      <c r="H4" s="40" t="inlineStr">
        <is>
          <t>Status</t>
        </is>
      </c>
      <c r="I4" s="40" t="inlineStr">
        <is>
          <t>Evidence ID</t>
        </is>
      </c>
      <c r="J4" s="40" t="inlineStr">
        <is>
          <t>Evidence state</t>
        </is>
      </c>
      <c r="K4" s="40" t="inlineStr">
        <is>
          <t>Related risk IDs</t>
        </is>
      </c>
      <c r="L4" s="40" t="inlineStr">
        <is>
          <t>Notes / conditions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FRIA-M01</t>
        </is>
      </c>
      <c r="B5" s="6" t="inlineStr">
        <is>
          <t>27(1)(e)</t>
        </is>
      </c>
      <c r="C5" s="6" t="inlineStr">
        <is>
          <t>Human overseer assignment according to provider instructions</t>
        </is>
      </c>
      <c r="D5" s="46" t="str"/>
      <c r="E5" s="46" t="str"/>
      <c r="F5" s="46" t="str"/>
      <c r="G5" s="46" t="str"/>
      <c r="H5" s="46" t="inlineStr">
        <is>
          <t>Not started</t>
        </is>
      </c>
      <c r="I5" s="46" t="str"/>
      <c r="J5" s="16">
        <f>IF(I5="","Missing evidence",IF(COUNTIFS('06_EVIDENCE_REGISTER'!$A:$A,I5,'06_EVIDENCE_REGISTER'!$B:$B,A5,'06_EVIDENCE_REGISTER'!$K:$K,"Current")-COUNTIFS('06_EVIDENCE_REGISTER'!$A:$A,I5,'06_EVIDENCE_REGISTER'!$B:$B,A5,'06_EVIDENCE_REGISTER'!$K:$K,"Current",'06_EVIDENCE_REGISTER'!$I:$I,"&lt;"&amp;TODAY(),'06_EVIDENCE_REGISTER'!$I:$I,"&lt;&gt;")&gt;0,"Current evidence","Missing / stale / mismatched"))</f>
        <v/>
      </c>
      <c r="K5" s="46" t="str"/>
      <c r="L5" s="46" t="str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FRIA-M02</t>
        </is>
      </c>
      <c r="B6" s="6" t="inlineStr">
        <is>
          <t>27(1)(e)</t>
        </is>
      </c>
      <c r="C6" s="6" t="inlineStr">
        <is>
          <t>Human understanding / interpretation support</t>
        </is>
      </c>
      <c r="D6" s="46" t="str"/>
      <c r="E6" s="46" t="str"/>
      <c r="F6" s="46" t="str"/>
      <c r="G6" s="46" t="str"/>
      <c r="H6" s="46" t="inlineStr">
        <is>
          <t>Not started</t>
        </is>
      </c>
      <c r="I6" s="46" t="str"/>
      <c r="J6" s="16">
        <f>IF(I6="","Missing evidence",IF(COUNTIFS('06_EVIDENCE_REGISTER'!$A:$A,I6,'06_EVIDENCE_REGISTER'!$B:$B,A6,'06_EVIDENCE_REGISTER'!$K:$K,"Current")-COUNTIFS('06_EVIDENCE_REGISTER'!$A:$A,I6,'06_EVIDENCE_REGISTER'!$B:$B,A6,'06_EVIDENCE_REGISTER'!$K:$K,"Current",'06_EVIDENCE_REGISTER'!$I:$I,"&lt;"&amp;TODAY(),'06_EVIDENCE_REGISTER'!$I:$I,"&lt;&gt;")&gt;0,"Current evidence","Missing / stale / mismatched"))</f>
        <v/>
      </c>
      <c r="K6" s="46" t="str"/>
      <c r="L6" s="46" t="str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FRIA-M03</t>
        </is>
      </c>
      <c r="B7" s="6" t="inlineStr">
        <is>
          <t>27(1)(e)</t>
        </is>
      </c>
      <c r="C7" s="6" t="inlineStr">
        <is>
          <t>Override / disregard / reversal capability where applicable</t>
        </is>
      </c>
      <c r="D7" s="46" t="str"/>
      <c r="E7" s="46" t="str"/>
      <c r="F7" s="46" t="str"/>
      <c r="G7" s="46" t="str"/>
      <c r="H7" s="46" t="inlineStr">
        <is>
          <t>Not started</t>
        </is>
      </c>
      <c r="I7" s="46" t="str"/>
      <c r="J7" s="16">
        <f>IF(I7="","Missing evidence",IF(COUNTIFS('06_EVIDENCE_REGISTER'!$A:$A,I7,'06_EVIDENCE_REGISTER'!$B:$B,A7,'06_EVIDENCE_REGISTER'!$K:$K,"Current")-COUNTIFS('06_EVIDENCE_REGISTER'!$A:$A,I7,'06_EVIDENCE_REGISTER'!$B:$B,A7,'06_EVIDENCE_REGISTER'!$K:$K,"Current",'06_EVIDENCE_REGISTER'!$I:$I,"&lt;"&amp;TODAY(),'06_EVIDENCE_REGISTER'!$I:$I,"&lt;&gt;")&gt;0,"Current evidence","Missing / stale / mismatched"))</f>
        <v/>
      </c>
      <c r="K7" s="46" t="str"/>
      <c r="L7" s="46" t="str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FRIA-M04</t>
        </is>
      </c>
      <c r="B8" s="6" t="inlineStr">
        <is>
          <t>27(1)(e)</t>
        </is>
      </c>
      <c r="C8" s="6" t="inlineStr">
        <is>
          <t>Intervention / stop / safe suspension capability where applicable</t>
        </is>
      </c>
      <c r="D8" s="46" t="str"/>
      <c r="E8" s="46" t="str"/>
      <c r="F8" s="46" t="str"/>
      <c r="G8" s="46" t="str"/>
      <c r="H8" s="46" t="inlineStr">
        <is>
          <t>Not started</t>
        </is>
      </c>
      <c r="I8" s="46" t="str"/>
      <c r="J8" s="16">
        <f>IF(I8="","Missing evidence",IF(COUNTIFS('06_EVIDENCE_REGISTER'!$A:$A,I8,'06_EVIDENCE_REGISTER'!$B:$B,A8,'06_EVIDENCE_REGISTER'!$K:$K,"Current")-COUNTIFS('06_EVIDENCE_REGISTER'!$A:$A,I8,'06_EVIDENCE_REGISTER'!$B:$B,A8,'06_EVIDENCE_REGISTER'!$K:$K,"Current",'06_EVIDENCE_REGISTER'!$I:$I,"&lt;"&amp;TODAY(),'06_EVIDENCE_REGISTER'!$I:$I,"&lt;&gt;")&gt;0,"Current evidence","Missing / stale / mismatched"))</f>
        <v/>
      </c>
      <c r="K8" s="46" t="str"/>
      <c r="L8" s="46" t="str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FRIA-M05</t>
        </is>
      </c>
      <c r="B9" s="6" t="inlineStr">
        <is>
          <t>27(1)(e)</t>
        </is>
      </c>
      <c r="C9" s="6" t="inlineStr">
        <is>
          <t>Automation-bias awareness / review safeguards</t>
        </is>
      </c>
      <c r="D9" s="46" t="str"/>
      <c r="E9" s="46" t="str"/>
      <c r="F9" s="46" t="str"/>
      <c r="G9" s="46" t="str"/>
      <c r="H9" s="46" t="inlineStr">
        <is>
          <t>Not started</t>
        </is>
      </c>
      <c r="I9" s="46" t="str"/>
      <c r="J9" s="16">
        <f>IF(I9="","Missing evidence",IF(COUNTIFS('06_EVIDENCE_REGISTER'!$A:$A,I9,'06_EVIDENCE_REGISTER'!$B:$B,A9,'06_EVIDENCE_REGISTER'!$K:$K,"Current")-COUNTIFS('06_EVIDENCE_REGISTER'!$A:$A,I9,'06_EVIDENCE_REGISTER'!$B:$B,A9,'06_EVIDENCE_REGISTER'!$K:$K,"Current",'06_EVIDENCE_REGISTER'!$I:$I,"&lt;"&amp;TODAY(),'06_EVIDENCE_REGISTER'!$I:$I,"&lt;&gt;")&gt;0,"Current evidence","Missing / stale / mismatched"))</f>
        <v/>
      </c>
      <c r="K9" s="46" t="str"/>
      <c r="L9" s="46" t="str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FRIA-M06</t>
        </is>
      </c>
      <c r="B10" s="6" t="inlineStr">
        <is>
          <t>27(1)(f)</t>
        </is>
      </c>
      <c r="C10" s="6" t="inlineStr">
        <is>
          <t>Internal escalation / governance when a rights risk materialises</t>
        </is>
      </c>
      <c r="D10" s="46" t="str"/>
      <c r="E10" s="46" t="str"/>
      <c r="F10" s="46" t="str"/>
      <c r="G10" s="46" t="str"/>
      <c r="H10" s="46" t="inlineStr">
        <is>
          <t>Not started</t>
        </is>
      </c>
      <c r="I10" s="46" t="str"/>
      <c r="J10" s="16">
        <f>IF(I10="","Missing evidence",IF(COUNTIFS('06_EVIDENCE_REGISTER'!$A:$A,I10,'06_EVIDENCE_REGISTER'!$B:$B,A10,'06_EVIDENCE_REGISTER'!$K:$K,"Current")-COUNTIFS('06_EVIDENCE_REGISTER'!$A:$A,I10,'06_EVIDENCE_REGISTER'!$B:$B,A10,'06_EVIDENCE_REGISTER'!$K:$K,"Current",'06_EVIDENCE_REGISTER'!$I:$I,"&lt;"&amp;TODAY(),'06_EVIDENCE_REGISTER'!$I:$I,"&lt;&gt;")&gt;0,"Current evidence","Missing / stale / mismatched"))</f>
        <v/>
      </c>
      <c r="K10" s="46" t="str"/>
      <c r="L10" s="46" t="str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FRIA-M07</t>
        </is>
      </c>
      <c r="B11" s="6" t="inlineStr">
        <is>
          <t>27(1)(f)</t>
        </is>
      </c>
      <c r="C11" s="6" t="inlineStr">
        <is>
          <t>Complaint mechanism for affected persons/groups</t>
        </is>
      </c>
      <c r="D11" s="46" t="str"/>
      <c r="E11" s="46" t="str"/>
      <c r="F11" s="46" t="str"/>
      <c r="G11" s="46" t="str"/>
      <c r="H11" s="46" t="inlineStr">
        <is>
          <t>Not started</t>
        </is>
      </c>
      <c r="I11" s="46" t="str"/>
      <c r="J11" s="16">
        <f>IF(I11="","Missing evidence",IF(COUNTIFS('06_EVIDENCE_REGISTER'!$A:$A,I11,'06_EVIDENCE_REGISTER'!$B:$B,A11,'06_EVIDENCE_REGISTER'!$K:$K,"Current")-COUNTIFS('06_EVIDENCE_REGISTER'!$A:$A,I11,'06_EVIDENCE_REGISTER'!$B:$B,A11,'06_EVIDENCE_REGISTER'!$K:$K,"Current",'06_EVIDENCE_REGISTER'!$I:$I,"&lt;"&amp;TODAY(),'06_EVIDENCE_REGISTER'!$I:$I,"&lt;&gt;")&gt;0,"Current evidence","Missing / stale / mismatched"))</f>
        <v/>
      </c>
      <c r="K11" s="46" t="str"/>
      <c r="L11" s="46" t="str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FRIA-M08</t>
        </is>
      </c>
      <c r="B12" s="6" t="inlineStr">
        <is>
          <t>27(1)(f)</t>
        </is>
      </c>
      <c r="C12" s="6" t="inlineStr">
        <is>
          <t>Remediation / corrective action after a rights-impact event</t>
        </is>
      </c>
      <c r="D12" s="46" t="str"/>
      <c r="E12" s="46" t="str"/>
      <c r="F12" s="46" t="str"/>
      <c r="G12" s="46" t="str"/>
      <c r="H12" s="46" t="inlineStr">
        <is>
          <t>Not started</t>
        </is>
      </c>
      <c r="I12" s="46" t="str"/>
      <c r="J12" s="16">
        <f>IF(I12="","Missing evidence",IF(COUNTIFS('06_EVIDENCE_REGISTER'!$A:$A,I12,'06_EVIDENCE_REGISTER'!$B:$B,A12,'06_EVIDENCE_REGISTER'!$K:$K,"Current")-COUNTIFS('06_EVIDENCE_REGISTER'!$A:$A,I12,'06_EVIDENCE_REGISTER'!$B:$B,A12,'06_EVIDENCE_REGISTER'!$K:$K,"Current",'06_EVIDENCE_REGISTER'!$I:$I,"&lt;"&amp;TODAY(),'06_EVIDENCE_REGISTER'!$I:$I,"&lt;&gt;")&gt;0,"Current evidence","Missing / stale / mismatched"))</f>
        <v/>
      </c>
      <c r="K12" s="46" t="str"/>
      <c r="L12" s="46" t="str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FRIA-M09</t>
        </is>
      </c>
      <c r="B13" s="6" t="inlineStr">
        <is>
          <t>27(1)(f)</t>
        </is>
      </c>
      <c r="C13" s="6" t="inlineStr">
        <is>
          <t>Incident / regulatory escalation interface</t>
        </is>
      </c>
      <c r="D13" s="46" t="str"/>
      <c r="E13" s="46" t="str"/>
      <c r="F13" s="46" t="str"/>
      <c r="G13" s="46" t="str"/>
      <c r="H13" s="46" t="inlineStr">
        <is>
          <t>Not started</t>
        </is>
      </c>
      <c r="I13" s="46" t="str"/>
      <c r="J13" s="16">
        <f>IF(I13="","Missing evidence",IF(COUNTIFS('06_EVIDENCE_REGISTER'!$A:$A,I13,'06_EVIDENCE_REGISTER'!$B:$B,A13,'06_EVIDENCE_REGISTER'!$K:$K,"Current")-COUNTIFS('06_EVIDENCE_REGISTER'!$A:$A,I13,'06_EVIDENCE_REGISTER'!$B:$B,A13,'06_EVIDENCE_REGISTER'!$K:$K,"Current",'06_EVIDENCE_REGISTER'!$I:$I,"&lt;"&amp;TODAY(),'06_EVIDENCE_REGISTER'!$I:$I,"&lt;&gt;")&gt;0,"Current evidence","Missing / stale / mismatched"))</f>
        <v/>
      </c>
      <c r="K13" s="46" t="str"/>
      <c r="L13" s="46" t="str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FRIA-M10</t>
        </is>
      </c>
      <c r="B14" s="6" t="inlineStr">
        <is>
          <t>27(1)(f)</t>
        </is>
      </c>
      <c r="C14" s="6" t="inlineStr">
        <is>
          <t>Decision to restrict, suspend or discontinue use where necessary</t>
        </is>
      </c>
      <c r="D14" s="46" t="str"/>
      <c r="E14" s="46" t="str"/>
      <c r="F14" s="46" t="str"/>
      <c r="G14" s="46" t="str"/>
      <c r="H14" s="46" t="inlineStr">
        <is>
          <t>Not started</t>
        </is>
      </c>
      <c r="I14" s="46" t="str"/>
      <c r="J14" s="16">
        <f>IF(I14="","Missing evidence",IF(COUNTIFS('06_EVIDENCE_REGISTER'!$A:$A,I14,'06_EVIDENCE_REGISTER'!$B:$B,A14,'06_EVIDENCE_REGISTER'!$K:$K,"Current")-COUNTIFS('06_EVIDENCE_REGISTER'!$A:$A,I14,'06_EVIDENCE_REGISTER'!$B:$B,A14,'06_EVIDENCE_REGISTER'!$K:$K,"Current",'06_EVIDENCE_REGISTER'!$I:$I,"&lt;"&amp;TODAY(),'06_EVIDENCE_REGISTER'!$I:$I,"&lt;&gt;")&gt;0,"Current evidence","Missing / stale / mismatched"))</f>
        <v/>
      </c>
      <c r="K14" s="46" t="str"/>
      <c r="L14" s="46" t="str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FRIA-M11</t>
        </is>
      </c>
      <c r="B15" s="6" t="inlineStr">
        <is>
          <t>Recital 96</t>
        </is>
      </c>
      <c r="C15" s="6" t="inlineStr">
        <is>
          <t>Stakeholder / affected-group involvement where appropriate (good practice, non-binding recital support)</t>
        </is>
      </c>
      <c r="D15" s="46" t="str"/>
      <c r="E15" s="46" t="str"/>
      <c r="F15" s="46" t="str"/>
      <c r="G15" s="46" t="str"/>
      <c r="H15" s="46" t="inlineStr">
        <is>
          <t>Not started</t>
        </is>
      </c>
      <c r="I15" s="46" t="str"/>
      <c r="J15" s="16">
        <f>IF(I15="","Missing evidence",IF(COUNTIFS('06_EVIDENCE_REGISTER'!$A:$A,I15,'06_EVIDENCE_REGISTER'!$B:$B,A15,'06_EVIDENCE_REGISTER'!$K:$K,"Current")-COUNTIFS('06_EVIDENCE_REGISTER'!$A:$A,I15,'06_EVIDENCE_REGISTER'!$B:$B,A15,'06_EVIDENCE_REGISTER'!$K:$K,"Current",'06_EVIDENCE_REGISTER'!$I:$I,"&lt;"&amp;TODAY(),'06_EVIDENCE_REGISTER'!$I:$I,"&lt;&gt;")&gt;0,"Current evidence","Missing / stale / mismatched"))</f>
        <v/>
      </c>
      <c r="K15" s="46" t="str"/>
      <c r="L15" s="46" t="str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FRIA-M12</t>
        </is>
      </c>
      <c r="B16" s="6" t="inlineStr">
        <is>
          <t>Governance</t>
        </is>
      </c>
      <c r="C16" s="6" t="inlineStr">
        <is>
          <t>Training/support for personnel responsible for rights-impact controls</t>
        </is>
      </c>
      <c r="D16" s="46" t="str"/>
      <c r="E16" s="46" t="str"/>
      <c r="F16" s="46" t="str"/>
      <c r="G16" s="46" t="str"/>
      <c r="H16" s="46" t="inlineStr">
        <is>
          <t>Not started</t>
        </is>
      </c>
      <c r="I16" s="46" t="str"/>
      <c r="J16" s="16">
        <f>IF(I16="","Missing evidence",IF(COUNTIFS('06_EVIDENCE_REGISTER'!$A:$A,I16,'06_EVIDENCE_REGISTER'!$B:$B,A16,'06_EVIDENCE_REGISTER'!$K:$K,"Current")-COUNTIFS('06_EVIDENCE_REGISTER'!$A:$A,I16,'06_EVIDENCE_REGISTER'!$B:$B,A16,'06_EVIDENCE_REGISTER'!$K:$K,"Current",'06_EVIDENCE_REGISTER'!$I:$I,"&lt;"&amp;TODAY(),'06_EVIDENCE_REGISTER'!$I:$I,"&lt;&gt;")&gt;0,"Current evidence","Missing / stale / mismatched"))</f>
        <v/>
      </c>
      <c r="K16" s="46" t="str"/>
      <c r="L16" s="46" t="str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 ht="23" customHeight="1" s="70">
      <c r="A19" s="33" t="inlineStr">
        <is>
          <t>MEASURE READINESS</t>
        </is>
      </c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 ht="31" customHeight="1" s="70">
      <c r="A20" s="40" t="inlineStr">
        <is>
          <t>Metric</t>
        </is>
      </c>
      <c r="B20" s="40" t="inlineStr">
        <is>
          <t>Value</t>
        </is>
      </c>
      <c r="C20" s="40" t="inlineStr">
        <is>
          <t>Interpretation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Core Article 27(1)(e)/(f) measures open</t>
        </is>
      </c>
      <c r="B21" s="16">
        <f>COUNTIF(H5:H14,"Not started")+COUNTIF(H5:H14,"In progress")+COUNTIF(H5:H14,"Blocked")</f>
        <v/>
      </c>
      <c r="C21" s="6" t="inlineStr">
        <is>
          <t>Human oversight / materialisation-governance work remains.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Verified core measures lacking evidence</t>
        </is>
      </c>
      <c r="B22" s="16">
        <f>COUNTIFS(H5:H14,"Verified",J5:J14,"&lt;&gt;Current evidence")</f>
        <v/>
      </c>
      <c r="C22" s="6" t="inlineStr">
        <is>
          <t>Evidence blocker.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Complaint mechanism status</t>
        </is>
      </c>
      <c r="B23" s="16">
        <f>H11</f>
        <v/>
      </c>
      <c r="C23" s="6" t="inlineStr">
        <is>
          <t>Article 27(1)(f).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Internal governance status</t>
        </is>
      </c>
      <c r="B24" s="16">
        <f>H10</f>
        <v/>
      </c>
      <c r="C24" s="6" t="inlineStr">
        <is>
          <t>Article 27(1)(f).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autoFilter ref="A4:L24"/>
  <mergeCells count="3">
    <mergeCell ref="A19:L19"/>
    <mergeCell ref="A2:L2"/>
    <mergeCell ref="A1:L1"/>
  </mergeCells>
  <conditionalFormatting sqref="J5:J16">
    <cfRule type="expression" priority="1" dxfId="2">
      <formula>J5="Current evidence"</formula>
    </cfRule>
    <cfRule type="expression" priority="2" dxfId="0">
      <formula>J5&lt;&gt;"Current evidence"</formula>
    </cfRule>
  </conditionalFormatting>
  <dataValidations count="1">
    <dataValidation sqref="H5:H16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70" min="1" max="1"/>
    <col width="22" customWidth="1" style="70" min="2" max="2"/>
    <col width="30" customWidth="1" style="70" min="3" max="3"/>
    <col width="36" customWidth="1" style="70" min="4" max="4"/>
    <col width="28" customWidth="1" style="70" min="5" max="5"/>
    <col width="24" customWidth="1" style="70" min="6" max="6"/>
    <col width="22" customWidth="1" style="70" min="7" max="7"/>
    <col width="22" customWidth="1" style="70" min="8" max="8"/>
    <col width="22" customWidth="1" style="70" min="9" max="9"/>
    <col width="22" customWidth="1" style="70" min="10" max="10"/>
    <col width="22" customWidth="1" style="70" min="11" max="11"/>
    <col width="22" customWidth="1" style="70" min="12" max="12"/>
  </cols>
  <sheetData>
    <row r="1" ht="35" customHeight="1" s="70">
      <c r="A1" s="15" t="inlineStr">
        <is>
          <t>Prior Assessment, DPIA Cross-Reference, Notification &amp; Reassessment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27(2)–(5), Article 46(1), Article 49 / Annex VIII and the Article 5(2) special registration route.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FIRST USE / PRIOR-ASSESSMENT RELIANCE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Reliance ID</t>
        </is>
      </c>
      <c r="B4" s="40" t="inlineStr">
        <is>
          <t>Route</t>
        </is>
      </c>
      <c r="C4" s="40" t="inlineStr">
        <is>
          <t>Prior FRIA / provider assessment ref</t>
        </is>
      </c>
      <c r="D4" s="40" t="inlineStr">
        <is>
          <t>Why the case is similar</t>
        </is>
      </c>
      <c r="E4" s="40" t="inlineStr">
        <is>
          <t>Context differences</t>
        </is>
      </c>
      <c r="F4" s="40" t="inlineStr">
        <is>
          <t>Elements reused</t>
        </is>
      </c>
      <c r="G4" s="40" t="inlineStr">
        <is>
          <t>Elements re-assessed</t>
        </is>
      </c>
      <c r="H4" s="40" t="inlineStr">
        <is>
          <t>Reviewer</t>
        </is>
      </c>
      <c r="I4" s="40" t="inlineStr">
        <is>
          <t>Decision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Notes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REL-001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  <c r="J5" s="46" t="n"/>
      <c r="K5" s="16">
        <f>IF(B5="","",IF(J5="","Missing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</f>
        <v/>
      </c>
      <c r="L5" s="4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REL-002</t>
        </is>
      </c>
      <c r="B6" s="46" t="n"/>
      <c r="C6" s="46" t="n"/>
      <c r="D6" s="46" t="n"/>
      <c r="E6" s="46" t="n"/>
      <c r="F6" s="46" t="n"/>
      <c r="G6" s="46" t="n"/>
      <c r="H6" s="46" t="n"/>
      <c r="I6" s="46" t="n"/>
      <c r="J6" s="46" t="n"/>
      <c r="K6" s="16">
        <f>IF(B6="","",IF(J6="","Missing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</f>
        <v/>
      </c>
      <c r="L6" s="4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REL-003</t>
        </is>
      </c>
      <c r="B7" s="46" t="n"/>
      <c r="C7" s="46" t="n"/>
      <c r="D7" s="46" t="n"/>
      <c r="E7" s="46" t="n"/>
      <c r="F7" s="46" t="n"/>
      <c r="G7" s="46" t="n"/>
      <c r="H7" s="46" t="n"/>
      <c r="I7" s="46" t="n"/>
      <c r="J7" s="46" t="n"/>
      <c r="K7" s="16">
        <f>IF(B7="","",IF(J7="","Missing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</f>
        <v/>
      </c>
      <c r="L7" s="4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REL-004</t>
        </is>
      </c>
      <c r="B8" s="46" t="n"/>
      <c r="C8" s="46" t="n"/>
      <c r="D8" s="46" t="n"/>
      <c r="E8" s="46" t="n"/>
      <c r="F8" s="46" t="n"/>
      <c r="G8" s="46" t="n"/>
      <c r="H8" s="46" t="n"/>
      <c r="I8" s="46" t="n"/>
      <c r="J8" s="46" t="n"/>
      <c r="K8" s="16">
        <f>IF(B8="","",IF(J8="","Missing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</f>
        <v/>
      </c>
      <c r="L8" s="4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REL-005</t>
        </is>
      </c>
      <c r="B9" s="46" t="n"/>
      <c r="C9" s="46" t="n"/>
      <c r="D9" s="46" t="n"/>
      <c r="E9" s="46" t="n"/>
      <c r="F9" s="46" t="n"/>
      <c r="G9" s="46" t="n"/>
      <c r="H9" s="46" t="n"/>
      <c r="I9" s="46" t="n"/>
      <c r="J9" s="46" t="n"/>
      <c r="K9" s="16">
        <f>IF(B9="","",IF(J9="","Missing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</f>
        <v/>
      </c>
      <c r="L9" s="4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REL-006</t>
        </is>
      </c>
      <c r="B10" s="46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16">
        <f>IF(B10="","",IF(J10="","Missing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</f>
        <v/>
      </c>
      <c r="L10" s="4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REL-007</t>
        </is>
      </c>
      <c r="B11" s="46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16">
        <f>IF(B11="","",IF(J11="","Missing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</f>
        <v/>
      </c>
      <c r="L11" s="4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REL-008</t>
        </is>
      </c>
      <c r="B12" s="46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16">
        <f>IF(B12="","",IF(J12="","Missing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</f>
        <v/>
      </c>
      <c r="L12" s="4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REL-009</t>
        </is>
      </c>
      <c r="B13" s="46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16">
        <f>IF(B13="","",IF(J13="","Missing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</f>
        <v/>
      </c>
      <c r="L13" s="4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REL-010</t>
        </is>
      </c>
      <c r="B14" s="46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16">
        <f>IF(B14="","",IF(J14="","Missing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</f>
        <v/>
      </c>
      <c r="L14" s="4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REL-011</t>
        </is>
      </c>
      <c r="B15" s="46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16">
        <f>IF(B15="","",IF(J15="","Missing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</f>
        <v/>
      </c>
      <c r="L15" s="4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REL-012</t>
        </is>
      </c>
      <c r="B16" s="46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16">
        <f>IF(B16="","",IF(J16="","Missing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</f>
        <v/>
      </c>
      <c r="L16" s="4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REL-013</t>
        </is>
      </c>
      <c r="B17" s="46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16">
        <f>IF(B17="","",IF(J17="","Missing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mismatched")))</f>
        <v/>
      </c>
      <c r="L17" s="4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REL-014</t>
        </is>
      </c>
      <c r="B18" s="46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16">
        <f>IF(B18="","",IF(J18="","Missing evidence",IF(COUNTIFS('06_EVIDENCE_REGISTER'!$A:$A,J18,'06_EVIDENCE_REGISTER'!$B:$B,A18,'06_EVIDENCE_REGISTER'!$K:$K,"Current")-COUNTIFS('06_EVIDENCE_REGISTER'!$A:$A,J18,'06_EVIDENCE_REGISTER'!$B:$B,A18,'06_EVIDENCE_REGISTER'!$K:$K,"Current",'06_EVIDENCE_REGISTER'!$I:$I,"&lt;"&amp;TODAY(),'06_EVIDENCE_REGISTER'!$I:$I,"&lt;&gt;")&gt;0,"Current evidence","Missing / stale / mismatched")))</f>
        <v/>
      </c>
      <c r="L18" s="4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REL-015</t>
        </is>
      </c>
      <c r="B19" s="46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16">
        <f>IF(B19="","",IF(J19="","Missing evidence",IF(COUNTIFS('06_EVIDENCE_REGISTER'!$A:$A,J19,'06_EVIDENCE_REGISTER'!$B:$B,A19,'06_EVIDENCE_REGISTER'!$K:$K,"Current")-COUNTIFS('06_EVIDENCE_REGISTER'!$A:$A,J19,'06_EVIDENCE_REGISTER'!$B:$B,A19,'06_EVIDENCE_REGISTER'!$K:$K,"Current",'06_EVIDENCE_REGISTER'!$I:$I,"&lt;"&amp;TODAY(),'06_EVIDENCE_REGISTER'!$I:$I,"&lt;&gt;")&gt;0,"Current evidence","Missing / stale / mismatched")))</f>
        <v/>
      </c>
      <c r="L19" s="4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REL-016</t>
        </is>
      </c>
      <c r="B20" s="46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16">
        <f>IF(B20="","",IF(J20="","Missing evidence",IF(COUNTIFS('06_EVIDENCE_REGISTER'!$A:$A,J20,'06_EVIDENCE_REGISTER'!$B:$B,A20,'06_EVIDENCE_REGISTER'!$K:$K,"Current")-COUNTIFS('06_EVIDENCE_REGISTER'!$A:$A,J20,'06_EVIDENCE_REGISTER'!$B:$B,A20,'06_EVIDENCE_REGISTER'!$K:$K,"Current",'06_EVIDENCE_REGISTER'!$I:$I,"&lt;"&amp;TODAY(),'06_EVIDENCE_REGISTER'!$I:$I,"&lt;&gt;")&gt;0,"Current evidence","Missing / stale / mismatched")))</f>
        <v/>
      </c>
      <c r="L20" s="4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REL-017</t>
        </is>
      </c>
      <c r="B21" s="46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16">
        <f>IF(B21="","",IF(J21="","Missing evidence",IF(COUNTIFS('06_EVIDENCE_REGISTER'!$A:$A,J21,'06_EVIDENCE_REGISTER'!$B:$B,A21,'06_EVIDENCE_REGISTER'!$K:$K,"Current")-COUNTIFS('06_EVIDENCE_REGISTER'!$A:$A,J21,'06_EVIDENCE_REGISTER'!$B:$B,A21,'06_EVIDENCE_REGISTER'!$K:$K,"Current",'06_EVIDENCE_REGISTER'!$I:$I,"&lt;"&amp;TODAY(),'06_EVIDENCE_REGISTER'!$I:$I,"&lt;&gt;")&gt;0,"Current evidence","Missing / stale / mismatched")))</f>
        <v/>
      </c>
      <c r="L21" s="4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REL-018</t>
        </is>
      </c>
      <c r="B22" s="46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16">
        <f>IF(B22="","",IF(J22="","Missing evidence",IF(COUNTIFS('06_EVIDENCE_REGISTER'!$A:$A,J22,'06_EVIDENCE_REGISTER'!$B:$B,A22,'06_EVIDENCE_REGISTER'!$K:$K,"Current")-COUNTIFS('06_EVIDENCE_REGISTER'!$A:$A,J22,'06_EVIDENCE_REGISTER'!$B:$B,A22,'06_EVIDENCE_REGISTER'!$K:$K,"Current",'06_EVIDENCE_REGISTER'!$I:$I,"&lt;"&amp;TODAY(),'06_EVIDENCE_REGISTER'!$I:$I,"&lt;&gt;")&gt;0,"Current evidence","Missing / stale / mismatched")))</f>
        <v/>
      </c>
      <c r="L22" s="4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REL-019</t>
        </is>
      </c>
      <c r="B23" s="46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16">
        <f>IF(B23="","",IF(J23="","Missing evidence",IF(COUNTIFS('06_EVIDENCE_REGISTER'!$A:$A,J23,'06_EVIDENCE_REGISTER'!$B:$B,A23,'06_EVIDENCE_REGISTER'!$K:$K,"Current")-COUNTIFS('06_EVIDENCE_REGISTER'!$A:$A,J23,'06_EVIDENCE_REGISTER'!$B:$B,A23,'06_EVIDENCE_REGISTER'!$K:$K,"Current",'06_EVIDENCE_REGISTER'!$I:$I,"&lt;"&amp;TODAY(),'06_EVIDENCE_REGISTER'!$I:$I,"&lt;&gt;")&gt;0,"Current evidence","Missing / stale / mismatched")))</f>
        <v/>
      </c>
      <c r="L23" s="4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REL-020</t>
        </is>
      </c>
      <c r="B24" s="46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16">
        <f>IF(B24="","",IF(J24="","Missing evidence",IF(COUNTIFS('06_EVIDENCE_REGISTER'!$A:$A,J24,'06_EVIDENCE_REGISTER'!$B:$B,A24,'06_EVIDENCE_REGISTER'!$K:$K,"Current")-COUNTIFS('06_EVIDENCE_REGISTER'!$A:$A,J24,'06_EVIDENCE_REGISTER'!$B:$B,A24,'06_EVIDENCE_REGISTER'!$K:$K,"Current",'06_EVIDENCE_REGISTER'!$I:$I,"&lt;"&amp;TODAY(),'06_EVIDENCE_REGISTER'!$I:$I,"&lt;&gt;")&gt;0,"Current evidence","Missing / stale / mismatched")))</f>
        <v/>
      </c>
      <c r="L24" s="4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23" customHeight="1" s="70">
      <c r="A27" s="33" t="inlineStr">
        <is>
          <t>B — DPIA CROSS-REFERENCE / REUSE MAP</t>
        </is>
      </c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31" customHeight="1" s="70">
      <c r="A28" s="40" t="inlineStr">
        <is>
          <t>DPIA Map ID</t>
        </is>
      </c>
      <c r="B28" s="40" t="inlineStr">
        <is>
          <t>Article 27 element</t>
        </is>
      </c>
      <c r="C28" s="40" t="inlineStr">
        <is>
          <t>DPIA reference / section</t>
        </is>
      </c>
      <c r="D28" s="40" t="inlineStr">
        <is>
          <t>Already satisfies element?</t>
        </is>
      </c>
      <c r="E28" s="40" t="inlineStr">
        <is>
          <t>FRIA cross-reference / imported part</t>
        </is>
      </c>
      <c r="F28" s="40" t="inlineStr">
        <is>
          <t>Additional FRIA analysis needed</t>
        </is>
      </c>
      <c r="G28" s="40" t="inlineStr">
        <is>
          <t>Owner</t>
        </is>
      </c>
      <c r="H28" s="40" t="inlineStr">
        <is>
          <t>Reviewer</t>
        </is>
      </c>
      <c r="I28" s="40" t="inlineStr">
        <is>
          <t>Status</t>
        </is>
      </c>
      <c r="J28" s="40" t="inlineStr">
        <is>
          <t>Evidence ID</t>
        </is>
      </c>
      <c r="K28" s="40" t="inlineStr">
        <is>
          <t>Evidence state</t>
        </is>
      </c>
      <c r="L28" s="40" t="inlineStr">
        <is>
          <t>Notes</t>
        </is>
      </c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DPIA-27-A</t>
        </is>
      </c>
      <c r="B29" s="6" t="inlineStr">
        <is>
          <t>27(1)(a) — deployer process</t>
        </is>
      </c>
      <c r="C29" s="46" t="str"/>
      <c r="D29" s="46" t="inlineStr">
        <is>
          <t>Needs assessment</t>
        </is>
      </c>
      <c r="E29" s="46" t="str"/>
      <c r="F29" s="46" t="str"/>
      <c r="G29" s="46" t="str"/>
      <c r="H29" s="46" t="str"/>
      <c r="I29" s="46" t="inlineStr">
        <is>
          <t>Not assessed</t>
        </is>
      </c>
      <c r="J29" s="46" t="str"/>
      <c r="K29" s="16">
        <f>IF(J29="","Missing evidence",IF(COUNTIFS('06_EVIDENCE_REGISTER'!$A:$A,J29,'06_EVIDENCE_REGISTER'!$B:$B,A29,'06_EVIDENCE_REGISTER'!$K:$K,"Current")-COUNTIFS('06_EVIDENCE_REGISTER'!$A:$A,J29,'06_EVIDENCE_REGISTER'!$B:$B,A29,'06_EVIDENCE_REGISTER'!$K:$K,"Current",'06_EVIDENCE_REGISTER'!$I:$I,"&lt;"&amp;TODAY(),'06_EVIDENCE_REGISTER'!$I:$I,"&lt;&gt;")&gt;0,"Current evidence","Missing / stale / mismatched"))</f>
        <v/>
      </c>
      <c r="L29" s="46" t="str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DPIA-27-B</t>
        </is>
      </c>
      <c r="B30" s="6" t="inlineStr">
        <is>
          <t>27(1)(b) — period/frequency</t>
        </is>
      </c>
      <c r="C30" s="46" t="str"/>
      <c r="D30" s="46" t="inlineStr">
        <is>
          <t>Needs assessment</t>
        </is>
      </c>
      <c r="E30" s="46" t="str"/>
      <c r="F30" s="46" t="str"/>
      <c r="G30" s="46" t="str"/>
      <c r="H30" s="46" t="str"/>
      <c r="I30" s="46" t="inlineStr">
        <is>
          <t>Not assessed</t>
        </is>
      </c>
      <c r="J30" s="46" t="str"/>
      <c r="K30" s="16">
        <f>IF(J30="","Missing evidence",IF(COUNTIFS('06_EVIDENCE_REGISTER'!$A:$A,J30,'06_EVIDENCE_REGISTER'!$B:$B,A30,'06_EVIDENCE_REGISTER'!$K:$K,"Current")-COUNTIFS('06_EVIDENCE_REGISTER'!$A:$A,J30,'06_EVIDENCE_REGISTER'!$B:$B,A30,'06_EVIDENCE_REGISTER'!$K:$K,"Current",'06_EVIDENCE_REGISTER'!$I:$I,"&lt;"&amp;TODAY(),'06_EVIDENCE_REGISTER'!$I:$I,"&lt;&gt;")&gt;0,"Current evidence","Missing / stale / mismatched"))</f>
        <v/>
      </c>
      <c r="L30" s="46" t="str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DPIA-27-C</t>
        </is>
      </c>
      <c r="B31" s="6" t="inlineStr">
        <is>
          <t>27(1)(c) — affected persons/groups</t>
        </is>
      </c>
      <c r="C31" s="46" t="str"/>
      <c r="D31" s="46" t="inlineStr">
        <is>
          <t>Needs assessment</t>
        </is>
      </c>
      <c r="E31" s="46" t="str"/>
      <c r="F31" s="46" t="str"/>
      <c r="G31" s="46" t="str"/>
      <c r="H31" s="46" t="str"/>
      <c r="I31" s="46" t="inlineStr">
        <is>
          <t>Not assessed</t>
        </is>
      </c>
      <c r="J31" s="46" t="str"/>
      <c r="K31" s="16">
        <f>IF(J31="","Missing evidence",IF(COUNTIFS('06_EVIDENCE_REGISTER'!$A:$A,J31,'06_EVIDENCE_REGISTER'!$B:$B,A31,'06_EVIDENCE_REGISTER'!$K:$K,"Current")-COUNTIFS('06_EVIDENCE_REGISTER'!$A:$A,J31,'06_EVIDENCE_REGISTER'!$B:$B,A31,'06_EVIDENCE_REGISTER'!$K:$K,"Current",'06_EVIDENCE_REGISTER'!$I:$I,"&lt;"&amp;TODAY(),'06_EVIDENCE_REGISTER'!$I:$I,"&lt;&gt;")&gt;0,"Current evidence","Missing / stale / mismatched"))</f>
        <v/>
      </c>
      <c r="L31" s="46" t="str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DPIA-27-D</t>
        </is>
      </c>
      <c r="B32" s="6" t="inlineStr">
        <is>
          <t>27(1)(d) — specific fundamental-rights risks</t>
        </is>
      </c>
      <c r="C32" s="46" t="str"/>
      <c r="D32" s="46" t="inlineStr">
        <is>
          <t>Needs assessment</t>
        </is>
      </c>
      <c r="E32" s="46" t="str"/>
      <c r="F32" s="46" t="str"/>
      <c r="G32" s="46" t="str"/>
      <c r="H32" s="46" t="str"/>
      <c r="I32" s="46" t="inlineStr">
        <is>
          <t>Not assessed</t>
        </is>
      </c>
      <c r="J32" s="46" t="str"/>
      <c r="K32" s="16">
        <f>IF(J32="","Missing evidence",IF(COUNTIFS('06_EVIDENCE_REGISTER'!$A:$A,J32,'06_EVIDENCE_REGISTER'!$B:$B,A32,'06_EVIDENCE_REGISTER'!$K:$K,"Current")-COUNTIFS('06_EVIDENCE_REGISTER'!$A:$A,J32,'06_EVIDENCE_REGISTER'!$B:$B,A32,'06_EVIDENCE_REGISTER'!$K:$K,"Current",'06_EVIDENCE_REGISTER'!$I:$I,"&lt;"&amp;TODAY(),'06_EVIDENCE_REGISTER'!$I:$I,"&lt;&gt;")&gt;0,"Current evidence","Missing / stale / mismatched"))</f>
        <v/>
      </c>
      <c r="L32" s="46" t="str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DPIA-27-E</t>
        </is>
      </c>
      <c r="B33" s="6" t="inlineStr">
        <is>
          <t>27(1)(e) — human oversight implementation</t>
        </is>
      </c>
      <c r="C33" s="46" t="str"/>
      <c r="D33" s="46" t="inlineStr">
        <is>
          <t>Needs assessment</t>
        </is>
      </c>
      <c r="E33" s="46" t="str"/>
      <c r="F33" s="46" t="str"/>
      <c r="G33" s="46" t="str"/>
      <c r="H33" s="46" t="str"/>
      <c r="I33" s="46" t="inlineStr">
        <is>
          <t>Not assessed</t>
        </is>
      </c>
      <c r="J33" s="46" t="str"/>
      <c r="K33" s="16">
        <f>IF(J33="","Missing evidence",IF(COUNTIFS('06_EVIDENCE_REGISTER'!$A:$A,J33,'06_EVIDENCE_REGISTER'!$B:$B,A33,'06_EVIDENCE_REGISTER'!$K:$K,"Current")-COUNTIFS('06_EVIDENCE_REGISTER'!$A:$A,J33,'06_EVIDENCE_REGISTER'!$B:$B,A33,'06_EVIDENCE_REGISTER'!$K:$K,"Current",'06_EVIDENCE_REGISTER'!$I:$I,"&lt;"&amp;TODAY(),'06_EVIDENCE_REGISTER'!$I:$I,"&lt;&gt;")&gt;0,"Current evidence","Missing / stale / mismatched"))</f>
        <v/>
      </c>
      <c r="L33" s="46" t="str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DPIA-27-F</t>
        </is>
      </c>
      <c r="B34" s="6" t="inlineStr">
        <is>
          <t>27(1)(f) — materialisation measures/governance/complaints</t>
        </is>
      </c>
      <c r="C34" s="46" t="str"/>
      <c r="D34" s="46" t="inlineStr">
        <is>
          <t>Needs assessment</t>
        </is>
      </c>
      <c r="E34" s="46" t="str"/>
      <c r="F34" s="46" t="str"/>
      <c r="G34" s="46" t="str"/>
      <c r="H34" s="46" t="str"/>
      <c r="I34" s="46" t="inlineStr">
        <is>
          <t>Not assessed</t>
        </is>
      </c>
      <c r="J34" s="46" t="str"/>
      <c r="K34" s="16">
        <f>IF(J34="","Missing evidence",IF(COUNTIFS('06_EVIDENCE_REGISTER'!$A:$A,J34,'06_EVIDENCE_REGISTER'!$B:$B,A34,'06_EVIDENCE_REGISTER'!$K:$K,"Current")-COUNTIFS('06_EVIDENCE_REGISTER'!$A:$A,J34,'06_EVIDENCE_REGISTER'!$B:$B,A34,'06_EVIDENCE_REGISTER'!$K:$K,"Current",'06_EVIDENCE_REGISTER'!$I:$I,"&lt;"&amp;TODAY(),'06_EVIDENCE_REGISTER'!$I:$I,"&lt;&gt;")&gt;0,"Current evidence","Missing / stale / mismatched"))</f>
        <v/>
      </c>
      <c r="L34" s="46" t="str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 ht="23" customHeight="1" s="70">
      <c r="A37" s="33" t="inlineStr">
        <is>
          <t>C — MSA NOTIFICATION / EU DATABASE REGISTRATION</t>
        </is>
      </c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31" customHeight="1" s="70">
      <c r="A38" s="40" t="inlineStr">
        <is>
          <t>Action ID</t>
        </is>
      </c>
      <c r="B38" s="40" t="inlineStr">
        <is>
          <t>Action</t>
        </is>
      </c>
      <c r="C38" s="40" t="inlineStr">
        <is>
          <t>Applicability</t>
        </is>
      </c>
      <c r="D38" s="40" t="inlineStr">
        <is>
          <t>Authority / destination</t>
        </is>
      </c>
      <c r="E38" s="40" t="inlineStr">
        <is>
          <t>Template / form version</t>
        </is>
      </c>
      <c r="F38" s="40" t="inlineStr">
        <is>
          <t>Prepared?</t>
        </is>
      </c>
      <c r="G38" s="40" t="inlineStr">
        <is>
          <t>Submitted / completed date</t>
        </is>
      </c>
      <c r="H38" s="40" t="inlineStr">
        <is>
          <t>Reference / URL / case no.</t>
        </is>
      </c>
      <c r="I38" s="40" t="inlineStr">
        <is>
          <t>Owner</t>
        </is>
      </c>
      <c r="J38" s="40" t="inlineStr">
        <is>
          <t>Status</t>
        </is>
      </c>
      <c r="K38" s="40" t="inlineStr">
        <is>
          <t>Evidence ID</t>
        </is>
      </c>
      <c r="L38" s="40" t="inlineStr">
        <is>
          <t>Evidence state</t>
        </is>
      </c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ACT-MSA-01</t>
        </is>
      </c>
      <c r="B39" s="6" t="inlineStr">
        <is>
          <t>Article 27(3) notify FRIA results to market surveillance authority</t>
        </is>
      </c>
      <c r="C39" s="16">
        <f>IF('01_SYSTEM_PROFILE'!B43="In scope — Article 27 FRIA",IF('01_SYSTEM_PROFILE'!C29="Yes","Potentially exempt under Article 46(1)","Applicable"),IF('01_SYSTEM_PROFILE'!B45="FRIA required before use — Article 5(2) special route","Applicable — special Article 5(2) route",IF(OR('01_SYSTEM_PROFILE'!B43="Needs assessment",'01_SYSTEM_PROFILE'!B45="Needs assessment"),"Needs assessment","Not applicable")))</f>
        <v/>
      </c>
      <c r="D39" s="46" t="str"/>
      <c r="E39" s="46" t="str"/>
      <c r="F39" s="46" t="str"/>
      <c r="G39" s="72" t="str"/>
      <c r="H39" s="46" t="str"/>
      <c r="I39" s="46" t="str"/>
      <c r="J39" s="46" t="inlineStr">
        <is>
          <t>Not started</t>
        </is>
      </c>
      <c r="K39" s="46" t="str"/>
      <c r="L39" s="16">
        <f>IF(LEFT(C39,14)="Not applicable","N/A",IF(C39="Needs assessment","Needs assessment",IF(K39="","Missing evidence",IF(COUNTIFS('06_EVIDENCE_REGISTER'!$A:$A,K39,'06_EVIDENCE_REGISTER'!$B:$B,A39,'06_EVIDENCE_REGISTER'!$K:$K,"Current")-COUNTIFS('06_EVIDENCE_REGISTER'!$A:$A,K39,'06_EVIDENCE_REGISTER'!$B:$B,A39,'06_EVIDENCE_REGISTER'!$K:$K,"Current",'06_EVIDENCE_REGISTER'!$I:$I,"&lt;"&amp;TODAY(),'06_EVIDENCE_REGISTER'!$I:$I,"&lt;&gt;")&gt;0,"Current evidence","Missing / stale / mismatched"))))</f>
        <v/>
      </c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ACT-46-01</t>
        </is>
      </c>
      <c r="B40" s="6" t="inlineStr">
        <is>
          <t>Article 46(1) notification-exemption assessment</t>
        </is>
      </c>
      <c r="C40" s="16">
        <f>IF('01_SYSTEM_PROFILE'!C29="Yes","Applicable — verify Article 46(1) conditions","Not applicable")</f>
        <v/>
      </c>
      <c r="D40" s="46" t="str"/>
      <c r="E40" s="46" t="str"/>
      <c r="F40" s="46" t="str"/>
      <c r="G40" s="72" t="str"/>
      <c r="H40" s="46" t="str"/>
      <c r="I40" s="46" t="str"/>
      <c r="J40" s="46" t="inlineStr">
        <is>
          <t>Not started</t>
        </is>
      </c>
      <c r="K40" s="46" t="str"/>
      <c r="L40" s="16">
        <f>IF(LEFT(C40,14)="Not applicable","N/A",IF(C40="Needs assessment","Needs assessment",IF(K40="","Missing evidence",IF(COUNTIFS('06_EVIDENCE_REGISTER'!$A:$A,K40,'06_EVIDENCE_REGISTER'!$B:$B,A40,'06_EVIDENCE_REGISTER'!$K:$K,"Current")-COUNTIFS('06_EVIDENCE_REGISTER'!$A:$A,K40,'06_EVIDENCE_REGISTER'!$B:$B,A40,'06_EVIDENCE_REGISTER'!$K:$K,"Current",'06_EVIDENCE_REGISTER'!$I:$I,"&lt;"&amp;TODAY(),'06_EVIDENCE_REGISTER'!$I:$I,"&lt;&gt;")&gt;0,"Current evidence","Missing / stale / mismatched"))))</f>
        <v/>
      </c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ACT-49-01</t>
        </is>
      </c>
      <c r="B41" s="6" t="inlineStr">
        <is>
          <t>Article 49(3) deployer registration / Annex VIII FRIA summary</t>
        </is>
      </c>
      <c r="C41" s="16">
        <f>IF('01_SYSTEM_PROFILE'!C30="Yes","Applicable — Article 49(3) public-authority handoff",IF('01_SYSTEM_PROFILE'!C30="No","Not applicable","Needs assessment"))</f>
        <v/>
      </c>
      <c r="D41" s="46" t="str"/>
      <c r="E41" s="46" t="str"/>
      <c r="F41" s="46" t="str"/>
      <c r="G41" s="72" t="str"/>
      <c r="H41" s="46" t="str"/>
      <c r="I41" s="46" t="str"/>
      <c r="J41" s="46" t="inlineStr">
        <is>
          <t>Not started</t>
        </is>
      </c>
      <c r="K41" s="46" t="str"/>
      <c r="L41" s="16">
        <f>IF(LEFT(C41,14)="Not applicable","N/A",IF(C41="Needs assessment","Needs assessment",IF(K41="","Missing evidence",IF(COUNTIFS('06_EVIDENCE_REGISTER'!$A:$A,K41,'06_EVIDENCE_REGISTER'!$B:$B,A41,'06_EVIDENCE_REGISTER'!$K:$K,"Current")-COUNTIFS('06_EVIDENCE_REGISTER'!$A:$A,K41,'06_EVIDENCE_REGISTER'!$B:$B,A41,'06_EVIDENCE_REGISTER'!$K:$K,"Current",'06_EVIDENCE_REGISTER'!$I:$I,"&lt;"&amp;TODAY(),'06_EVIDENCE_REGISTER'!$I:$I,"&lt;&gt;")&gt;0,"Current evidence","Missing / stale / mismatched"))))</f>
        <v/>
      </c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ACT-A5-01</t>
        </is>
      </c>
      <c r="B42" s="6" t="inlineStr">
        <is>
          <t>Article 5(2) real-time RBI EU database registration before use / urgency follow-up</t>
        </is>
      </c>
      <c r="C42" s="16">
        <f>IF('01_SYSTEM_PROFILE'!C31="Yes","Applicable — Article 5(2) special route",IF('01_SYSTEM_PROFILE'!C31="No","Not applicable","Needs assessment"))</f>
        <v/>
      </c>
      <c r="D42" s="46" t="str"/>
      <c r="E42" s="46" t="str"/>
      <c r="F42" s="46" t="str"/>
      <c r="G42" s="72" t="str"/>
      <c r="H42" s="46" t="str"/>
      <c r="I42" s="46" t="str"/>
      <c r="J42" s="46" t="inlineStr">
        <is>
          <t>Not started</t>
        </is>
      </c>
      <c r="K42" s="46" t="str"/>
      <c r="L42" s="16">
        <f>IF(LEFT(C42,14)="Not applicable","N/A",IF(C42="Needs assessment","Needs assessment",IF(K42="","Missing evidence",IF(COUNTIFS('06_EVIDENCE_REGISTER'!$A:$A,K42,'06_EVIDENCE_REGISTER'!$B:$B,A42,'06_EVIDENCE_REGISTER'!$K:$K,"Current")-COUNTIFS('06_EVIDENCE_REGISTER'!$A:$A,K42,'06_EVIDENCE_REGISTER'!$B:$B,A42,'06_EVIDENCE_REGISTER'!$K:$K,"Current",'06_EVIDENCE_REGISTER'!$I:$I,"&lt;"&amp;TODAY(),'06_EVIDENCE_REGISTER'!$I:$I,"&lt;&gt;")&gt;0,"Current evidence","Missing / stale / mismatched"))))</f>
        <v/>
      </c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ACT-TPL-01</t>
        </is>
      </c>
      <c r="B43" s="6" t="inlineStr">
        <is>
          <t>Align to AI Office Article 27 questionnaire/template when published</t>
        </is>
      </c>
      <c r="C43" s="16" t="inlineStr">
        <is>
          <t>Implementation watch — final AI Office template not yet identified in this workbook</t>
        </is>
      </c>
      <c r="D43" s="46" t="str"/>
      <c r="E43" s="46" t="str"/>
      <c r="F43" s="46" t="str"/>
      <c r="G43" s="72" t="str"/>
      <c r="H43" s="46" t="str"/>
      <c r="I43" s="46" t="str"/>
      <c r="J43" s="46" t="inlineStr">
        <is>
          <t>Not started</t>
        </is>
      </c>
      <c r="K43" s="46" t="str"/>
      <c r="L43" s="16">
        <f>IF(LEFT(C43,14)="Not applicable","N/A",IF(C43="Needs assessment","Needs assessment",IF(K43="","Missing evidence",IF(COUNTIFS('06_EVIDENCE_REGISTER'!$A:$A,K43,'06_EVIDENCE_REGISTER'!$B:$B,A43,'06_EVIDENCE_REGISTER'!$K:$K,"Current")-COUNTIFS('06_EVIDENCE_REGISTER'!$A:$A,K43,'06_EVIDENCE_REGISTER'!$B:$B,A43,'06_EVIDENCE_REGISTER'!$K:$K,"Current",'06_EVIDENCE_REGISTER'!$I:$I,"&lt;"&amp;TODAY(),'06_EVIDENCE_REGISTER'!$I:$I,"&lt;&gt;")&gt;0,"Current evidence","Missing / stale / mismatched"))))</f>
        <v/>
      </c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 ht="23" customHeight="1" s="70">
      <c r="A46" s="33" t="inlineStr">
        <is>
          <t>D — CHANGE / REASSESSMENT LOG</t>
        </is>
      </c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 ht="31" customHeight="1" s="70">
      <c r="A47" s="40" t="inlineStr">
        <is>
          <t>Update ID</t>
        </is>
      </c>
      <c r="B47" s="40" t="inlineStr">
        <is>
          <t>Date identified</t>
        </is>
      </c>
      <c r="C47" s="40" t="inlineStr">
        <is>
          <t>Trigger / changed element</t>
        </is>
      </c>
      <c r="D47" s="40" t="inlineStr">
        <is>
          <t>Article 27(1) element affected</t>
        </is>
      </c>
      <c r="E47" s="40" t="inlineStr">
        <is>
          <t>Material change?</t>
        </is>
      </c>
      <c r="F47" s="40" t="inlineStr">
        <is>
          <t>FRIA update required?</t>
        </is>
      </c>
      <c r="G47" s="40" t="inlineStr">
        <is>
          <t>Action taken</t>
        </is>
      </c>
      <c r="H47" s="40" t="inlineStr">
        <is>
          <t>Owner</t>
        </is>
      </c>
      <c r="I47" s="40" t="inlineStr">
        <is>
          <t>Status</t>
        </is>
      </c>
      <c r="J47" s="40" t="inlineStr">
        <is>
          <t>Evidence ID</t>
        </is>
      </c>
      <c r="K47" s="40" t="inlineStr">
        <is>
          <t>Evidence state</t>
        </is>
      </c>
      <c r="L47" s="40" t="inlineStr">
        <is>
          <t>Notes</t>
        </is>
      </c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FRIA-UPD-001</t>
        </is>
      </c>
      <c r="B48" s="72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16">
        <f>IF(B48="","",IF(J48="","Missing evidence",IF(COUNTIFS('06_EVIDENCE_REGISTER'!$A:$A,J48,'06_EVIDENCE_REGISTER'!$B:$B,A48,'06_EVIDENCE_REGISTER'!$K:$K,"Current")-COUNTIFS('06_EVIDENCE_REGISTER'!$A:$A,J48,'06_EVIDENCE_REGISTER'!$B:$B,A48,'06_EVIDENCE_REGISTER'!$K:$K,"Current",'06_EVIDENCE_REGISTER'!$I:$I,"&lt;"&amp;TODAY(),'06_EVIDENCE_REGISTER'!$I:$I,"&lt;&gt;")&gt;0,"Current evidence","Missing / stale / mismatched")))</f>
        <v/>
      </c>
      <c r="L48" s="4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FRIA-UPD-002</t>
        </is>
      </c>
      <c r="B49" s="72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16">
        <f>IF(B49="","",IF(J49="","Missing evidence",IF(COUNTIFS('06_EVIDENCE_REGISTER'!$A:$A,J49,'06_EVIDENCE_REGISTER'!$B:$B,A49,'06_EVIDENCE_REGISTER'!$K:$K,"Current")-COUNTIFS('06_EVIDENCE_REGISTER'!$A:$A,J49,'06_EVIDENCE_REGISTER'!$B:$B,A49,'06_EVIDENCE_REGISTER'!$K:$K,"Current",'06_EVIDENCE_REGISTER'!$I:$I,"&lt;"&amp;TODAY(),'06_EVIDENCE_REGISTER'!$I:$I,"&lt;&gt;")&gt;0,"Current evidence","Missing / stale / mismatched")))</f>
        <v/>
      </c>
      <c r="L49" s="4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FRIA-UPD-003</t>
        </is>
      </c>
      <c r="B50" s="72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16">
        <f>IF(B50="","",IF(J50="","Missing evidence",IF(COUNTIFS('06_EVIDENCE_REGISTER'!$A:$A,J50,'06_EVIDENCE_REGISTER'!$B:$B,A50,'06_EVIDENCE_REGISTER'!$K:$K,"Current")-COUNTIFS('06_EVIDENCE_REGISTER'!$A:$A,J50,'06_EVIDENCE_REGISTER'!$B:$B,A50,'06_EVIDENCE_REGISTER'!$K:$K,"Current",'06_EVIDENCE_REGISTER'!$I:$I,"&lt;"&amp;TODAY(),'06_EVIDENCE_REGISTER'!$I:$I,"&lt;&gt;")&gt;0,"Current evidence","Missing / stale / mismatched")))</f>
        <v/>
      </c>
      <c r="L50" s="4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FRIA-UPD-004</t>
        </is>
      </c>
      <c r="B51" s="72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16">
        <f>IF(B51="","",IF(J51="","Missing evidence",IF(COUNTIFS('06_EVIDENCE_REGISTER'!$A:$A,J51,'06_EVIDENCE_REGISTER'!$B:$B,A51,'06_EVIDENCE_REGISTER'!$K:$K,"Current")-COUNTIFS('06_EVIDENCE_REGISTER'!$A:$A,J51,'06_EVIDENCE_REGISTER'!$B:$B,A51,'06_EVIDENCE_REGISTER'!$K:$K,"Current",'06_EVIDENCE_REGISTER'!$I:$I,"&lt;"&amp;TODAY(),'06_EVIDENCE_REGISTER'!$I:$I,"&lt;&gt;")&gt;0,"Current evidence","Missing / stale / mismatched")))</f>
        <v/>
      </c>
      <c r="L51" s="4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FRIA-UPD-005</t>
        </is>
      </c>
      <c r="B52" s="72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16">
        <f>IF(B52="","",IF(J52="","Missing evidence",IF(COUNTIFS('06_EVIDENCE_REGISTER'!$A:$A,J52,'06_EVIDENCE_REGISTER'!$B:$B,A52,'06_EVIDENCE_REGISTER'!$K:$K,"Current")-COUNTIFS('06_EVIDENCE_REGISTER'!$A:$A,J52,'06_EVIDENCE_REGISTER'!$B:$B,A52,'06_EVIDENCE_REGISTER'!$K:$K,"Current",'06_EVIDENCE_REGISTER'!$I:$I,"&lt;"&amp;TODAY(),'06_EVIDENCE_REGISTER'!$I:$I,"&lt;&gt;")&gt;0,"Current evidence","Missing / stale / mismatched")))</f>
        <v/>
      </c>
      <c r="L52" s="4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FRIA-UPD-006</t>
        </is>
      </c>
      <c r="B53" s="72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16">
        <f>IF(B53="","",IF(J53="","Missing evidence",IF(COUNTIFS('06_EVIDENCE_REGISTER'!$A:$A,J53,'06_EVIDENCE_REGISTER'!$B:$B,A53,'06_EVIDENCE_REGISTER'!$K:$K,"Current")-COUNTIFS('06_EVIDENCE_REGISTER'!$A:$A,J53,'06_EVIDENCE_REGISTER'!$B:$B,A53,'06_EVIDENCE_REGISTER'!$K:$K,"Current",'06_EVIDENCE_REGISTER'!$I:$I,"&lt;"&amp;TODAY(),'06_EVIDENCE_REGISTER'!$I:$I,"&lt;&gt;")&gt;0,"Current evidence","Missing / stale / mismatched")))</f>
        <v/>
      </c>
      <c r="L53" s="4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FRIA-UPD-007</t>
        </is>
      </c>
      <c r="B54" s="72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16">
        <f>IF(B54="","",IF(J54="","Missing evidence",IF(COUNTIFS('06_EVIDENCE_REGISTER'!$A:$A,J54,'06_EVIDENCE_REGISTER'!$B:$B,A54,'06_EVIDENCE_REGISTER'!$K:$K,"Current")-COUNTIFS('06_EVIDENCE_REGISTER'!$A:$A,J54,'06_EVIDENCE_REGISTER'!$B:$B,A54,'06_EVIDENCE_REGISTER'!$K:$K,"Current",'06_EVIDENCE_REGISTER'!$I:$I,"&lt;"&amp;TODAY(),'06_EVIDENCE_REGISTER'!$I:$I,"&lt;&gt;")&gt;0,"Current evidence","Missing / stale / mismatched")))</f>
        <v/>
      </c>
      <c r="L54" s="4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FRIA-UPD-008</t>
        </is>
      </c>
      <c r="B55" s="72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16">
        <f>IF(B55="","",IF(J55="","Missing evidence",IF(COUNTIFS('06_EVIDENCE_REGISTER'!$A:$A,J55,'06_EVIDENCE_REGISTER'!$B:$B,A55,'06_EVIDENCE_REGISTER'!$K:$K,"Current")-COUNTIFS('06_EVIDENCE_REGISTER'!$A:$A,J55,'06_EVIDENCE_REGISTER'!$B:$B,A55,'06_EVIDENCE_REGISTER'!$K:$K,"Current",'06_EVIDENCE_REGISTER'!$I:$I,"&lt;"&amp;TODAY(),'06_EVIDENCE_REGISTER'!$I:$I,"&lt;&gt;")&gt;0,"Current evidence","Missing / stale / mismatched")))</f>
        <v/>
      </c>
      <c r="L55" s="4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FRIA-UPD-009</t>
        </is>
      </c>
      <c r="B56" s="72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16">
        <f>IF(B56="","",IF(J56="","Missing evidence",IF(COUNTIFS('06_EVIDENCE_REGISTER'!$A:$A,J56,'06_EVIDENCE_REGISTER'!$B:$B,A56,'06_EVIDENCE_REGISTER'!$K:$K,"Current")-COUNTIFS('06_EVIDENCE_REGISTER'!$A:$A,J56,'06_EVIDENCE_REGISTER'!$B:$B,A56,'06_EVIDENCE_REGISTER'!$K:$K,"Current",'06_EVIDENCE_REGISTER'!$I:$I,"&lt;"&amp;TODAY(),'06_EVIDENCE_REGISTER'!$I:$I,"&lt;&gt;")&gt;0,"Current evidence","Missing / stale / mismatched")))</f>
        <v/>
      </c>
      <c r="L56" s="4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FRIA-UPD-010</t>
        </is>
      </c>
      <c r="B57" s="72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16">
        <f>IF(B57="","",IF(J57="","Missing evidence",IF(COUNTIFS('06_EVIDENCE_REGISTER'!$A:$A,J57,'06_EVIDENCE_REGISTER'!$B:$B,A57,'06_EVIDENCE_REGISTER'!$K:$K,"Current")-COUNTIFS('06_EVIDENCE_REGISTER'!$A:$A,J57,'06_EVIDENCE_REGISTER'!$B:$B,A57,'06_EVIDENCE_REGISTER'!$K:$K,"Current",'06_EVIDENCE_REGISTER'!$I:$I,"&lt;"&amp;TODAY(),'06_EVIDENCE_REGISTER'!$I:$I,"&lt;&gt;")&gt;0,"Current evidence","Missing / stale / mismatched")))</f>
        <v/>
      </c>
      <c r="L57" s="4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FRIA-UPD-011</t>
        </is>
      </c>
      <c r="B58" s="72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16">
        <f>IF(B58="","",IF(J58="","Missing evidence",IF(COUNTIFS('06_EVIDENCE_REGISTER'!$A:$A,J58,'06_EVIDENCE_REGISTER'!$B:$B,A58,'06_EVIDENCE_REGISTER'!$K:$K,"Current")-COUNTIFS('06_EVIDENCE_REGISTER'!$A:$A,J58,'06_EVIDENCE_REGISTER'!$B:$B,A58,'06_EVIDENCE_REGISTER'!$K:$K,"Current",'06_EVIDENCE_REGISTER'!$I:$I,"&lt;"&amp;TODAY(),'06_EVIDENCE_REGISTER'!$I:$I,"&lt;&gt;")&gt;0,"Current evidence","Missing / stale / mismatched")))</f>
        <v/>
      </c>
      <c r="L58" s="4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FRIA-UPD-012</t>
        </is>
      </c>
      <c r="B59" s="72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16">
        <f>IF(B59="","",IF(J59="","Missing evidence",IF(COUNTIFS('06_EVIDENCE_REGISTER'!$A:$A,J59,'06_EVIDENCE_REGISTER'!$B:$B,A59,'06_EVIDENCE_REGISTER'!$K:$K,"Current")-COUNTIFS('06_EVIDENCE_REGISTER'!$A:$A,J59,'06_EVIDENCE_REGISTER'!$B:$B,A59,'06_EVIDENCE_REGISTER'!$K:$K,"Current",'06_EVIDENCE_REGISTER'!$I:$I,"&lt;"&amp;TODAY(),'06_EVIDENCE_REGISTER'!$I:$I,"&lt;&gt;")&gt;0,"Current evidence","Missing / stale / mismatched")))</f>
        <v/>
      </c>
      <c r="L59" s="4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FRIA-UPD-013</t>
        </is>
      </c>
      <c r="B60" s="72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16">
        <f>IF(B60="","",IF(J60="","Missing evidence",IF(COUNTIFS('06_EVIDENCE_REGISTER'!$A:$A,J60,'06_EVIDENCE_REGISTER'!$B:$B,A60,'06_EVIDENCE_REGISTER'!$K:$K,"Current")-COUNTIFS('06_EVIDENCE_REGISTER'!$A:$A,J60,'06_EVIDENCE_REGISTER'!$B:$B,A60,'06_EVIDENCE_REGISTER'!$K:$K,"Current",'06_EVIDENCE_REGISTER'!$I:$I,"&lt;"&amp;TODAY(),'06_EVIDENCE_REGISTER'!$I:$I,"&lt;&gt;")&gt;0,"Current evidence","Missing / stale / mismatched")))</f>
        <v/>
      </c>
      <c r="L60" s="4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FRIA-UPD-014</t>
        </is>
      </c>
      <c r="B61" s="72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16">
        <f>IF(B61="","",IF(J61="","Missing evidence",IF(COUNTIFS('06_EVIDENCE_REGISTER'!$A:$A,J61,'06_EVIDENCE_REGISTER'!$B:$B,A61,'06_EVIDENCE_REGISTER'!$K:$K,"Current")-COUNTIFS('06_EVIDENCE_REGISTER'!$A:$A,J61,'06_EVIDENCE_REGISTER'!$B:$B,A61,'06_EVIDENCE_REGISTER'!$K:$K,"Current",'06_EVIDENCE_REGISTER'!$I:$I,"&lt;"&amp;TODAY(),'06_EVIDENCE_REGISTER'!$I:$I,"&lt;&gt;")&gt;0,"Current evidence","Missing / stale / mismatched")))</f>
        <v/>
      </c>
      <c r="L61" s="4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FRIA-UPD-015</t>
        </is>
      </c>
      <c r="B62" s="72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16">
        <f>IF(B62="","",IF(J62="","Missing evidence",IF(COUNTIFS('06_EVIDENCE_REGISTER'!$A:$A,J62,'06_EVIDENCE_REGISTER'!$B:$B,A62,'06_EVIDENCE_REGISTER'!$K:$K,"Current")-COUNTIFS('06_EVIDENCE_REGISTER'!$A:$A,J62,'06_EVIDENCE_REGISTER'!$B:$B,A62,'06_EVIDENCE_REGISTER'!$K:$K,"Current",'06_EVIDENCE_REGISTER'!$I:$I,"&lt;"&amp;TODAY(),'06_EVIDENCE_REGISTER'!$I:$I,"&lt;&gt;")&gt;0,"Current evidence","Missing / stale / mismatched")))</f>
        <v/>
      </c>
      <c r="L62" s="4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FRIA-UPD-016</t>
        </is>
      </c>
      <c r="B63" s="72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16">
        <f>IF(B63="","",IF(J63="","Missing evidence",IF(COUNTIFS('06_EVIDENCE_REGISTER'!$A:$A,J63,'06_EVIDENCE_REGISTER'!$B:$B,A63,'06_EVIDENCE_REGISTER'!$K:$K,"Current")-COUNTIFS('06_EVIDENCE_REGISTER'!$A:$A,J63,'06_EVIDENCE_REGISTER'!$B:$B,A63,'06_EVIDENCE_REGISTER'!$K:$K,"Current",'06_EVIDENCE_REGISTER'!$I:$I,"&lt;"&amp;TODAY(),'06_EVIDENCE_REGISTER'!$I:$I,"&lt;&gt;")&gt;0,"Current evidence","Missing / stale / mismatched")))</f>
        <v/>
      </c>
      <c r="L63" s="4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FRIA-UPD-017</t>
        </is>
      </c>
      <c r="B64" s="72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16">
        <f>IF(B64="","",IF(J64="","Missing evidence",IF(COUNTIFS('06_EVIDENCE_REGISTER'!$A:$A,J64,'06_EVIDENCE_REGISTER'!$B:$B,A64,'06_EVIDENCE_REGISTER'!$K:$K,"Current")-COUNTIFS('06_EVIDENCE_REGISTER'!$A:$A,J64,'06_EVIDENCE_REGISTER'!$B:$B,A64,'06_EVIDENCE_REGISTER'!$K:$K,"Current",'06_EVIDENCE_REGISTER'!$I:$I,"&lt;"&amp;TODAY(),'06_EVIDENCE_REGISTER'!$I:$I,"&lt;&gt;")&gt;0,"Current evidence","Missing / stale / mismatched")))</f>
        <v/>
      </c>
      <c r="L64" s="4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FRIA-UPD-018</t>
        </is>
      </c>
      <c r="B65" s="72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16">
        <f>IF(B65="","",IF(J65="","Missing evidence",IF(COUNTIFS('06_EVIDENCE_REGISTER'!$A:$A,J65,'06_EVIDENCE_REGISTER'!$B:$B,A65,'06_EVIDENCE_REGISTER'!$K:$K,"Current")-COUNTIFS('06_EVIDENCE_REGISTER'!$A:$A,J65,'06_EVIDENCE_REGISTER'!$B:$B,A65,'06_EVIDENCE_REGISTER'!$K:$K,"Current",'06_EVIDENCE_REGISTER'!$I:$I,"&lt;"&amp;TODAY(),'06_EVIDENCE_REGISTER'!$I:$I,"&lt;&gt;")&gt;0,"Current evidence","Missing / stale / mismatched")))</f>
        <v/>
      </c>
      <c r="L65" s="4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FRIA-UPD-019</t>
        </is>
      </c>
      <c r="B66" s="72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16">
        <f>IF(B66="","",IF(J66="","Missing evidence",IF(COUNTIFS('06_EVIDENCE_REGISTER'!$A:$A,J66,'06_EVIDENCE_REGISTER'!$B:$B,A66,'06_EVIDENCE_REGISTER'!$K:$K,"Current")-COUNTIFS('06_EVIDENCE_REGISTER'!$A:$A,J66,'06_EVIDENCE_REGISTER'!$B:$B,A66,'06_EVIDENCE_REGISTER'!$K:$K,"Current",'06_EVIDENCE_REGISTER'!$I:$I,"&lt;"&amp;TODAY(),'06_EVIDENCE_REGISTER'!$I:$I,"&lt;&gt;")&gt;0,"Current evidence","Missing / stale / mismatched")))</f>
        <v/>
      </c>
      <c r="L66" s="4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FRIA-UPD-020</t>
        </is>
      </c>
      <c r="B67" s="72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16">
        <f>IF(B67="","",IF(J67="","Missing evidence",IF(COUNTIFS('06_EVIDENCE_REGISTER'!$A:$A,J67,'06_EVIDENCE_REGISTER'!$B:$B,A67,'06_EVIDENCE_REGISTER'!$K:$K,"Current")-COUNTIFS('06_EVIDENCE_REGISTER'!$A:$A,J67,'06_EVIDENCE_REGISTER'!$B:$B,A67,'06_EVIDENCE_REGISTER'!$K:$K,"Current",'06_EVIDENCE_REGISTER'!$I:$I,"&lt;"&amp;TODAY(),'06_EVIDENCE_REGISTER'!$I:$I,"&lt;&gt;")&gt;0,"Current evidence","Missing / stale / mismatched")))</f>
        <v/>
      </c>
      <c r="L67" s="4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FRIA-UPD-021</t>
        </is>
      </c>
      <c r="B68" s="72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16">
        <f>IF(B68="","",IF(J68="","Missing evidence",IF(COUNTIFS('06_EVIDENCE_REGISTER'!$A:$A,J68,'06_EVIDENCE_REGISTER'!$B:$B,A68,'06_EVIDENCE_REGISTER'!$K:$K,"Current")-COUNTIFS('06_EVIDENCE_REGISTER'!$A:$A,J68,'06_EVIDENCE_REGISTER'!$B:$B,A68,'06_EVIDENCE_REGISTER'!$K:$K,"Current",'06_EVIDENCE_REGISTER'!$I:$I,"&lt;"&amp;TODAY(),'06_EVIDENCE_REGISTER'!$I:$I,"&lt;&gt;")&gt;0,"Current evidence","Missing / stale / mismatched")))</f>
        <v/>
      </c>
      <c r="L68" s="4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FRIA-UPD-022</t>
        </is>
      </c>
      <c r="B69" s="72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16">
        <f>IF(B69="","",IF(J69="","Missing evidence",IF(COUNTIFS('06_EVIDENCE_REGISTER'!$A:$A,J69,'06_EVIDENCE_REGISTER'!$B:$B,A69,'06_EVIDENCE_REGISTER'!$K:$K,"Current")-COUNTIFS('06_EVIDENCE_REGISTER'!$A:$A,J69,'06_EVIDENCE_REGISTER'!$B:$B,A69,'06_EVIDENCE_REGISTER'!$K:$K,"Current",'06_EVIDENCE_REGISTER'!$I:$I,"&lt;"&amp;TODAY(),'06_EVIDENCE_REGISTER'!$I:$I,"&lt;&gt;")&gt;0,"Current evidence","Missing / stale / mismatched")))</f>
        <v/>
      </c>
      <c r="L69" s="4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FRIA-UPD-023</t>
        </is>
      </c>
      <c r="B70" s="72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16">
        <f>IF(B70="","",IF(J70="","Missing evidence",IF(COUNTIFS('06_EVIDENCE_REGISTER'!$A:$A,J70,'06_EVIDENCE_REGISTER'!$B:$B,A70,'06_EVIDENCE_REGISTER'!$K:$K,"Current")-COUNTIFS('06_EVIDENCE_REGISTER'!$A:$A,J70,'06_EVIDENCE_REGISTER'!$B:$B,A70,'06_EVIDENCE_REGISTER'!$K:$K,"Current",'06_EVIDENCE_REGISTER'!$I:$I,"&lt;"&amp;TODAY(),'06_EVIDENCE_REGISTER'!$I:$I,"&lt;&gt;")&gt;0,"Current evidence","Missing / stale / mismatched")))</f>
        <v/>
      </c>
      <c r="L70" s="4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FRIA-UPD-024</t>
        </is>
      </c>
      <c r="B71" s="72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16">
        <f>IF(B71="","",IF(J71="","Missing evidence",IF(COUNTIFS('06_EVIDENCE_REGISTER'!$A:$A,J71,'06_EVIDENCE_REGISTER'!$B:$B,A71,'06_EVIDENCE_REGISTER'!$K:$K,"Current")-COUNTIFS('06_EVIDENCE_REGISTER'!$A:$A,J71,'06_EVIDENCE_REGISTER'!$B:$B,A71,'06_EVIDENCE_REGISTER'!$K:$K,"Current",'06_EVIDENCE_REGISTER'!$I:$I,"&lt;"&amp;TODAY(),'06_EVIDENCE_REGISTER'!$I:$I,"&lt;&gt;")&gt;0,"Current evidence","Missing / stale / mismatched")))</f>
        <v/>
      </c>
      <c r="L71" s="4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FRIA-UPD-025</t>
        </is>
      </c>
      <c r="B72" s="72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16">
        <f>IF(B72="","",IF(J72="","Missing evidence",IF(COUNTIFS('06_EVIDENCE_REGISTER'!$A:$A,J72,'06_EVIDENCE_REGISTER'!$B:$B,A72,'06_EVIDENCE_REGISTER'!$K:$K,"Current")-COUNTIFS('06_EVIDENCE_REGISTER'!$A:$A,J72,'06_EVIDENCE_REGISTER'!$B:$B,A72,'06_EVIDENCE_REGISTER'!$K:$K,"Current",'06_EVIDENCE_REGISTER'!$I:$I,"&lt;"&amp;TODAY(),'06_EVIDENCE_REGISTER'!$I:$I,"&lt;&gt;")&gt;0,"Current evidence","Missing / stale / mismatched")))</f>
        <v/>
      </c>
      <c r="L72" s="4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FRIA-UPD-026</t>
        </is>
      </c>
      <c r="B73" s="72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16">
        <f>IF(B73="","",IF(J73="","Missing evidence",IF(COUNTIFS('06_EVIDENCE_REGISTER'!$A:$A,J73,'06_EVIDENCE_REGISTER'!$B:$B,A73,'06_EVIDENCE_REGISTER'!$K:$K,"Current")-COUNTIFS('06_EVIDENCE_REGISTER'!$A:$A,J73,'06_EVIDENCE_REGISTER'!$B:$B,A73,'06_EVIDENCE_REGISTER'!$K:$K,"Current",'06_EVIDENCE_REGISTER'!$I:$I,"&lt;"&amp;TODAY(),'06_EVIDENCE_REGISTER'!$I:$I,"&lt;&gt;")&gt;0,"Current evidence","Missing / stale / mismatched")))</f>
        <v/>
      </c>
      <c r="L73" s="4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FRIA-UPD-027</t>
        </is>
      </c>
      <c r="B74" s="72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16">
        <f>IF(B74="","",IF(J74="","Missing evidence",IF(COUNTIFS('06_EVIDENCE_REGISTER'!$A:$A,J74,'06_EVIDENCE_REGISTER'!$B:$B,A74,'06_EVIDENCE_REGISTER'!$K:$K,"Current")-COUNTIFS('06_EVIDENCE_REGISTER'!$A:$A,J74,'06_EVIDENCE_REGISTER'!$B:$B,A74,'06_EVIDENCE_REGISTER'!$K:$K,"Current",'06_EVIDENCE_REGISTER'!$I:$I,"&lt;"&amp;TODAY(),'06_EVIDENCE_REGISTER'!$I:$I,"&lt;&gt;")&gt;0,"Current evidence","Missing / stale / mismatched")))</f>
        <v/>
      </c>
      <c r="L74" s="4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FRIA-UPD-028</t>
        </is>
      </c>
      <c r="B75" s="72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16">
        <f>IF(B75="","",IF(J75="","Missing evidence",IF(COUNTIFS('06_EVIDENCE_REGISTER'!$A:$A,J75,'06_EVIDENCE_REGISTER'!$B:$B,A75,'06_EVIDENCE_REGISTER'!$K:$K,"Current")-COUNTIFS('06_EVIDENCE_REGISTER'!$A:$A,J75,'06_EVIDENCE_REGISTER'!$B:$B,A75,'06_EVIDENCE_REGISTER'!$K:$K,"Current",'06_EVIDENCE_REGISTER'!$I:$I,"&lt;"&amp;TODAY(),'06_EVIDENCE_REGISTER'!$I:$I,"&lt;&gt;")&gt;0,"Current evidence","Missing / stale / mismatched")))</f>
        <v/>
      </c>
      <c r="L75" s="4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FRIA-UPD-029</t>
        </is>
      </c>
      <c r="B76" s="72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16">
        <f>IF(B76="","",IF(J76="","Missing evidence",IF(COUNTIFS('06_EVIDENCE_REGISTER'!$A:$A,J76,'06_EVIDENCE_REGISTER'!$B:$B,A76,'06_EVIDENCE_REGISTER'!$K:$K,"Current")-COUNTIFS('06_EVIDENCE_REGISTER'!$A:$A,J76,'06_EVIDENCE_REGISTER'!$B:$B,A76,'06_EVIDENCE_REGISTER'!$K:$K,"Current",'06_EVIDENCE_REGISTER'!$I:$I,"&lt;"&amp;TODAY(),'06_EVIDENCE_REGISTER'!$I:$I,"&lt;&gt;")&gt;0,"Current evidence","Missing / stale / mismatched")))</f>
        <v/>
      </c>
      <c r="L76" s="4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FRIA-UPD-030</t>
        </is>
      </c>
      <c r="B77" s="72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16">
        <f>IF(B77="","",IF(J77="","Missing evidence",IF(COUNTIFS('06_EVIDENCE_REGISTER'!$A:$A,J77,'06_EVIDENCE_REGISTER'!$B:$B,A77,'06_EVIDENCE_REGISTER'!$K:$K,"Current")-COUNTIFS('06_EVIDENCE_REGISTER'!$A:$A,J77,'06_EVIDENCE_REGISTER'!$B:$B,A77,'06_EVIDENCE_REGISTER'!$K:$K,"Current",'06_EVIDENCE_REGISTER'!$I:$I,"&lt;"&amp;TODAY(),'06_EVIDENCE_REGISTER'!$I:$I,"&lt;&gt;")&gt;0,"Current evidence","Missing / stale / mismatched")))</f>
        <v/>
      </c>
      <c r="L77" s="4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FRIA-UPD-031</t>
        </is>
      </c>
      <c r="B78" s="72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16">
        <f>IF(B78="","",IF(J78="","Missing evidence",IF(COUNTIFS('06_EVIDENCE_REGISTER'!$A:$A,J78,'06_EVIDENCE_REGISTER'!$B:$B,A78,'06_EVIDENCE_REGISTER'!$K:$K,"Current")-COUNTIFS('06_EVIDENCE_REGISTER'!$A:$A,J78,'06_EVIDENCE_REGISTER'!$B:$B,A78,'06_EVIDENCE_REGISTER'!$K:$K,"Current",'06_EVIDENCE_REGISTER'!$I:$I,"&lt;"&amp;TODAY(),'06_EVIDENCE_REGISTER'!$I:$I,"&lt;&gt;")&gt;0,"Current evidence","Missing / stale / mismatched")))</f>
        <v/>
      </c>
      <c r="L78" s="4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FRIA-UPD-032</t>
        </is>
      </c>
      <c r="B79" s="72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16">
        <f>IF(B79="","",IF(J79="","Missing evidence",IF(COUNTIFS('06_EVIDENCE_REGISTER'!$A:$A,J79,'06_EVIDENCE_REGISTER'!$B:$B,A79,'06_EVIDENCE_REGISTER'!$K:$K,"Current")-COUNTIFS('06_EVIDENCE_REGISTER'!$A:$A,J79,'06_EVIDENCE_REGISTER'!$B:$B,A79,'06_EVIDENCE_REGISTER'!$K:$K,"Current",'06_EVIDENCE_REGISTER'!$I:$I,"&lt;"&amp;TODAY(),'06_EVIDENCE_REGISTER'!$I:$I,"&lt;&gt;")&gt;0,"Current evidence","Missing / stale / mismatched")))</f>
        <v/>
      </c>
      <c r="L79" s="4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FRIA-UPD-033</t>
        </is>
      </c>
      <c r="B80" s="72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16">
        <f>IF(B80="","",IF(J80="","Missing evidence",IF(COUNTIFS('06_EVIDENCE_REGISTER'!$A:$A,J80,'06_EVIDENCE_REGISTER'!$B:$B,A80,'06_EVIDENCE_REGISTER'!$K:$K,"Current")-COUNTIFS('06_EVIDENCE_REGISTER'!$A:$A,J80,'06_EVIDENCE_REGISTER'!$B:$B,A80,'06_EVIDENCE_REGISTER'!$K:$K,"Current",'06_EVIDENCE_REGISTER'!$I:$I,"&lt;"&amp;TODAY(),'06_EVIDENCE_REGISTER'!$I:$I,"&lt;&gt;")&gt;0,"Current evidence","Missing / stale / mismatched")))</f>
        <v/>
      </c>
      <c r="L80" s="4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FRIA-UPD-034</t>
        </is>
      </c>
      <c r="B81" s="72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16">
        <f>IF(B81="","",IF(J81="","Missing evidence",IF(COUNTIFS('06_EVIDENCE_REGISTER'!$A:$A,J81,'06_EVIDENCE_REGISTER'!$B:$B,A81,'06_EVIDENCE_REGISTER'!$K:$K,"Current")-COUNTIFS('06_EVIDENCE_REGISTER'!$A:$A,J81,'06_EVIDENCE_REGISTER'!$B:$B,A81,'06_EVIDENCE_REGISTER'!$K:$K,"Current",'06_EVIDENCE_REGISTER'!$I:$I,"&lt;"&amp;TODAY(),'06_EVIDENCE_REGISTER'!$I:$I,"&lt;&gt;")&gt;0,"Current evidence","Missing / stale / mismatched")))</f>
        <v/>
      </c>
      <c r="L81" s="4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FRIA-UPD-035</t>
        </is>
      </c>
      <c r="B82" s="72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16">
        <f>IF(B82="","",IF(J82="","Missing evidence",IF(COUNTIFS('06_EVIDENCE_REGISTER'!$A:$A,J82,'06_EVIDENCE_REGISTER'!$B:$B,A82,'06_EVIDENCE_REGISTER'!$K:$K,"Current")-COUNTIFS('06_EVIDENCE_REGISTER'!$A:$A,J82,'06_EVIDENCE_REGISTER'!$B:$B,A82,'06_EVIDENCE_REGISTER'!$K:$K,"Current",'06_EVIDENCE_REGISTER'!$I:$I,"&lt;"&amp;TODAY(),'06_EVIDENCE_REGISTER'!$I:$I,"&lt;&gt;")&gt;0,"Current evidence","Missing / stale / mismatched")))</f>
        <v/>
      </c>
      <c r="L82" s="4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FRIA-UPD-036</t>
        </is>
      </c>
      <c r="B83" s="72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16">
        <f>IF(B83="","",IF(J83="","Missing evidence",IF(COUNTIFS('06_EVIDENCE_REGISTER'!$A:$A,J83,'06_EVIDENCE_REGISTER'!$B:$B,A83,'06_EVIDENCE_REGISTER'!$K:$K,"Current")-COUNTIFS('06_EVIDENCE_REGISTER'!$A:$A,J83,'06_EVIDENCE_REGISTER'!$B:$B,A83,'06_EVIDENCE_REGISTER'!$K:$K,"Current",'06_EVIDENCE_REGISTER'!$I:$I,"&lt;"&amp;TODAY(),'06_EVIDENCE_REGISTER'!$I:$I,"&lt;&gt;")&gt;0,"Current evidence","Missing / stale / mismatched")))</f>
        <v/>
      </c>
      <c r="L83" s="4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FRIA-UPD-037</t>
        </is>
      </c>
      <c r="B84" s="72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16">
        <f>IF(B84="","",IF(J84="","Missing evidence",IF(COUNTIFS('06_EVIDENCE_REGISTER'!$A:$A,J84,'06_EVIDENCE_REGISTER'!$B:$B,A84,'06_EVIDENCE_REGISTER'!$K:$K,"Current")-COUNTIFS('06_EVIDENCE_REGISTER'!$A:$A,J84,'06_EVIDENCE_REGISTER'!$B:$B,A84,'06_EVIDENCE_REGISTER'!$K:$K,"Current",'06_EVIDENCE_REGISTER'!$I:$I,"&lt;"&amp;TODAY(),'06_EVIDENCE_REGISTER'!$I:$I,"&lt;&gt;")&gt;0,"Current evidence","Missing / stale / mismatched")))</f>
        <v/>
      </c>
      <c r="L84" s="4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FRIA-UPD-038</t>
        </is>
      </c>
      <c r="B85" s="72" t="n"/>
      <c r="C85" s="46" t="n"/>
      <c r="D85" s="46" t="n"/>
      <c r="E85" s="46" t="n"/>
      <c r="F85" s="46" t="n"/>
      <c r="G85" s="46" t="n"/>
      <c r="H85" s="46" t="n"/>
      <c r="I85" s="46" t="n"/>
      <c r="J85" s="46" t="n"/>
      <c r="K85" s="16">
        <f>IF(B85="","",IF(J85="","Missing evidence",IF(COUNTIFS('06_EVIDENCE_REGISTER'!$A:$A,J85,'06_EVIDENCE_REGISTER'!$B:$B,A85,'06_EVIDENCE_REGISTER'!$K:$K,"Current")-COUNTIFS('06_EVIDENCE_REGISTER'!$A:$A,J85,'06_EVIDENCE_REGISTER'!$B:$B,A85,'06_EVIDENCE_REGISTER'!$K:$K,"Current",'06_EVIDENCE_REGISTER'!$I:$I,"&lt;"&amp;TODAY(),'06_EVIDENCE_REGISTER'!$I:$I,"&lt;&gt;")&gt;0,"Current evidence","Missing / stale / mismatched")))</f>
        <v/>
      </c>
      <c r="L85" s="4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FRIA-UPD-039</t>
        </is>
      </c>
      <c r="B86" s="72" t="n"/>
      <c r="C86" s="46" t="n"/>
      <c r="D86" s="46" t="n"/>
      <c r="E86" s="46" t="n"/>
      <c r="F86" s="46" t="n"/>
      <c r="G86" s="46" t="n"/>
      <c r="H86" s="46" t="n"/>
      <c r="I86" s="46" t="n"/>
      <c r="J86" s="46" t="n"/>
      <c r="K86" s="16">
        <f>IF(B86="","",IF(J86="","Missing evidence",IF(COUNTIFS('06_EVIDENCE_REGISTER'!$A:$A,J86,'06_EVIDENCE_REGISTER'!$B:$B,A86,'06_EVIDENCE_REGISTER'!$K:$K,"Current")-COUNTIFS('06_EVIDENCE_REGISTER'!$A:$A,J86,'06_EVIDENCE_REGISTER'!$B:$B,A86,'06_EVIDENCE_REGISTER'!$K:$K,"Current",'06_EVIDENCE_REGISTER'!$I:$I,"&lt;"&amp;TODAY(),'06_EVIDENCE_REGISTER'!$I:$I,"&lt;&gt;")&gt;0,"Current evidence","Missing / stale / mismatched")))</f>
        <v/>
      </c>
      <c r="L86" s="4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FRIA-UPD-040</t>
        </is>
      </c>
      <c r="B87" s="72" t="n"/>
      <c r="C87" s="46" t="n"/>
      <c r="D87" s="46" t="n"/>
      <c r="E87" s="46" t="n"/>
      <c r="F87" s="46" t="n"/>
      <c r="G87" s="46" t="n"/>
      <c r="H87" s="46" t="n"/>
      <c r="I87" s="46" t="n"/>
      <c r="J87" s="46" t="n"/>
      <c r="K87" s="16">
        <f>IF(B87="","",IF(J87="","Missing evidence",IF(COUNTIFS('06_EVIDENCE_REGISTER'!$A:$A,J87,'06_EVIDENCE_REGISTER'!$B:$B,A87,'06_EVIDENCE_REGISTER'!$K:$K,"Current")-COUNTIFS('06_EVIDENCE_REGISTER'!$A:$A,J87,'06_EVIDENCE_REGISTER'!$B:$B,A87,'06_EVIDENCE_REGISTER'!$K:$K,"Current",'06_EVIDENCE_REGISTER'!$I:$I,"&lt;"&amp;TODAY(),'06_EVIDENCE_REGISTER'!$I:$I,"&lt;&gt;")&gt;0,"Current evidence","Missing / stale / mismatched")))</f>
        <v/>
      </c>
      <c r="L87" s="4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autoFilter ref="A4:L87"/>
  <mergeCells count="6">
    <mergeCell ref="A2:L2"/>
    <mergeCell ref="A1:L1"/>
    <mergeCell ref="A37:L37"/>
    <mergeCell ref="A46:L46"/>
    <mergeCell ref="A27:L27"/>
    <mergeCell ref="A3:L3"/>
  </mergeCells>
  <conditionalFormatting sqref="K5:K24">
    <cfRule type="expression" priority="1" dxfId="13">
      <formula>K5="Current evidence"</formula>
    </cfRule>
    <cfRule type="expression" priority="5" dxfId="17">
      <formula>AND(B5&lt;&gt;"",K5&lt;&gt;"Current evidence",K5&lt;&gt;"N/A")</formula>
    </cfRule>
  </conditionalFormatting>
  <conditionalFormatting sqref="K29:K34">
    <cfRule type="expression" priority="2" dxfId="13">
      <formula>K29="Current evidence"</formula>
    </cfRule>
    <cfRule type="expression" priority="6" dxfId="17">
      <formula>AND(B29&lt;&gt;"",K29&lt;&gt;"Current evidence",K29&lt;&gt;"N/A")</formula>
    </cfRule>
  </conditionalFormatting>
  <conditionalFormatting sqref="L39:L43">
    <cfRule type="expression" priority="3" dxfId="13">
      <formula>L39="Current evidence"</formula>
    </cfRule>
    <cfRule type="expression" priority="7" dxfId="17">
      <formula>AND(C39&lt;&gt;"Not applicable",L39&lt;&gt;"Current evidence",L39&lt;&gt;"N/A")</formula>
    </cfRule>
  </conditionalFormatting>
  <conditionalFormatting sqref="K48:K87">
    <cfRule type="expression" priority="4" dxfId="13">
      <formula>K48="Current evidence"</formula>
    </cfRule>
    <cfRule type="expression" priority="8" dxfId="17">
      <formula>AND(B48&lt;&gt;"",K48&lt;&gt;"Current evidence",K48&lt;&gt;"N/A")</formula>
    </cfRule>
  </conditionalFormatting>
  <dataValidations count="10">
    <dataValidation sqref="B5:B24" showDropDown="0" showInputMessage="0" showErrorMessage="0" allowBlank="0" type="list">
      <formula1>"First-use new FRIA,Rely on previous similar FRIA,Rely partly on provider impact assessment,Update existing FRIA,Not applicable"</formula1>
    </dataValidation>
    <dataValidation sqref="I5:I24" showDropDown="0" showInputMessage="0" showErrorMessage="0" allowBlank="0" type="list">
      <formula1>"Accepted,Accepted with additional assessment,Rejected,Needs assessment"</formula1>
    </dataValidation>
    <dataValidation sqref="D29:D34" showDropDown="0" showInputMessage="0" showErrorMessage="0" allowBlank="0" type="list">
      <formula1>"Yes,Partly,No,Needs assessment,N/A"</formula1>
    </dataValidation>
    <dataValidation sqref="I29:I34" showDropDown="0" showInputMessage="0" showErrorMessage="0" allowBlank="0" type="list">
      <formula1>"Not assessed,Mapped,Additional FRIA work required,Verified,N/A"</formula1>
    </dataValidation>
    <dataValidation sqref="F39:F43" showDropDown="0" showInputMessage="0" showErrorMessage="0" allowBlank="0" type="list">
      <formula1>"Yes,No,N/A,Needs assessment"</formula1>
    </dataValidation>
    <dataValidation sqref="J39:J43" showDropDown="0" showInputMessage="0" showErrorMessage="0" allowBlank="0" type="list">
      <formula1>"Not started,Draft prepared,Submitted / completed,Exempt / not applicable,Blocked,Needs assessment"</formula1>
    </dataValidation>
    <dataValidation sqref="C48:C87" showDropDown="0" showInputMessage="0" showErrorMessage="0" allowBlank="0" type="list">
      <formula1>"Process/use change,Period/frequency change,Affected-person/group change,Rights-risk change,Human-oversight change,Governance/complaint change,Provider instruction change,DPIA change,Incident/complaint,Regulatory/template update,Other"</formula1>
    </dataValidation>
    <dataValidation sqref="D48:D87" showDropDown="0" showInputMessage="0" showErrorMessage="0" allowBlank="0" type="list">
      <formula1>"27(1)(a),27(1)(b),27(1)(c),27(1)(d),27(1)(e),27(1)(f),Multiple,Other"</formula1>
    </dataValidation>
    <dataValidation sqref="E48:F87" showDropDown="0" showInputMessage="0" showErrorMessage="0" allowBlank="0" type="list">
      <formula1>"Yes,No,Needs assessment"</formula1>
    </dataValidation>
    <dataValidation sqref="I48:I87" showDropDown="0" showInputMessage="0" showErrorMessage="0" allowBlank="0" type="list">
      <formula1>"Open,Assessment,FRIA updated,No update required — reasoned,Closed,Escalated"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FRIA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controls, rights risks, measures, prior-assessment/DPIA mappings, notification actions or update records. Store controlled pointers, not sensitive evidence dumps.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EV-FRIA-0001</t>
        </is>
      </c>
      <c r="B5" s="46" t="n"/>
      <c r="C5" s="46" t="n"/>
      <c r="D5" s="46" t="n"/>
      <c r="E5" s="46" t="n"/>
      <c r="F5" s="46" t="n"/>
      <c r="G5" s="46" t="n"/>
      <c r="H5" s="72" t="n"/>
      <c r="I5" s="72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EV-FRIA-0002</t>
        </is>
      </c>
      <c r="B6" s="46" t="n"/>
      <c r="C6" s="46" t="n"/>
      <c r="D6" s="46" t="n"/>
      <c r="E6" s="46" t="n"/>
      <c r="F6" s="46" t="n"/>
      <c r="G6" s="46" t="n"/>
      <c r="H6" s="72" t="n"/>
      <c r="I6" s="72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EV-FRIA-0003</t>
        </is>
      </c>
      <c r="B7" s="46" t="n"/>
      <c r="C7" s="46" t="n"/>
      <c r="D7" s="46" t="n"/>
      <c r="E7" s="46" t="n"/>
      <c r="F7" s="46" t="n"/>
      <c r="G7" s="46" t="n"/>
      <c r="H7" s="72" t="n"/>
      <c r="I7" s="72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EV-FRIA-0004</t>
        </is>
      </c>
      <c r="B8" s="46" t="n"/>
      <c r="C8" s="46" t="n"/>
      <c r="D8" s="46" t="n"/>
      <c r="E8" s="46" t="n"/>
      <c r="F8" s="46" t="n"/>
      <c r="G8" s="46" t="n"/>
      <c r="H8" s="72" t="n"/>
      <c r="I8" s="72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EV-FRIA-0005</t>
        </is>
      </c>
      <c r="B9" s="46" t="n"/>
      <c r="C9" s="46" t="n"/>
      <c r="D9" s="46" t="n"/>
      <c r="E9" s="46" t="n"/>
      <c r="F9" s="46" t="n"/>
      <c r="G9" s="46" t="n"/>
      <c r="H9" s="72" t="n"/>
      <c r="I9" s="72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EV-FRIA-0006</t>
        </is>
      </c>
      <c r="B10" s="46" t="n"/>
      <c r="C10" s="46" t="n"/>
      <c r="D10" s="46" t="n"/>
      <c r="E10" s="46" t="n"/>
      <c r="F10" s="46" t="n"/>
      <c r="G10" s="46" t="n"/>
      <c r="H10" s="72" t="n"/>
      <c r="I10" s="72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EV-FRIA-0007</t>
        </is>
      </c>
      <c r="B11" s="46" t="n"/>
      <c r="C11" s="46" t="n"/>
      <c r="D11" s="46" t="n"/>
      <c r="E11" s="46" t="n"/>
      <c r="F11" s="46" t="n"/>
      <c r="G11" s="46" t="n"/>
      <c r="H11" s="72" t="n"/>
      <c r="I11" s="72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EV-FRIA-0008</t>
        </is>
      </c>
      <c r="B12" s="46" t="n"/>
      <c r="C12" s="46" t="n"/>
      <c r="D12" s="46" t="n"/>
      <c r="E12" s="46" t="n"/>
      <c r="F12" s="46" t="n"/>
      <c r="G12" s="46" t="n"/>
      <c r="H12" s="72" t="n"/>
      <c r="I12" s="72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EV-FRIA-0009</t>
        </is>
      </c>
      <c r="B13" s="46" t="n"/>
      <c r="C13" s="46" t="n"/>
      <c r="D13" s="46" t="n"/>
      <c r="E13" s="46" t="n"/>
      <c r="F13" s="46" t="n"/>
      <c r="G13" s="46" t="n"/>
      <c r="H13" s="72" t="n"/>
      <c r="I13" s="72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EV-FRIA-0010</t>
        </is>
      </c>
      <c r="B14" s="46" t="n"/>
      <c r="C14" s="46" t="n"/>
      <c r="D14" s="46" t="n"/>
      <c r="E14" s="46" t="n"/>
      <c r="F14" s="46" t="n"/>
      <c r="G14" s="46" t="n"/>
      <c r="H14" s="72" t="n"/>
      <c r="I14" s="72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EV-FRIA-0011</t>
        </is>
      </c>
      <c r="B15" s="46" t="n"/>
      <c r="C15" s="46" t="n"/>
      <c r="D15" s="46" t="n"/>
      <c r="E15" s="46" t="n"/>
      <c r="F15" s="46" t="n"/>
      <c r="G15" s="46" t="n"/>
      <c r="H15" s="72" t="n"/>
      <c r="I15" s="72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EV-FRIA-0012</t>
        </is>
      </c>
      <c r="B16" s="46" t="n"/>
      <c r="C16" s="46" t="n"/>
      <c r="D16" s="46" t="n"/>
      <c r="E16" s="46" t="n"/>
      <c r="F16" s="46" t="n"/>
      <c r="G16" s="46" t="n"/>
      <c r="H16" s="72" t="n"/>
      <c r="I16" s="72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EV-FRIA-0013</t>
        </is>
      </c>
      <c r="B17" s="46" t="n"/>
      <c r="C17" s="46" t="n"/>
      <c r="D17" s="46" t="n"/>
      <c r="E17" s="46" t="n"/>
      <c r="F17" s="46" t="n"/>
      <c r="G17" s="46" t="n"/>
      <c r="H17" s="72" t="n"/>
      <c r="I17" s="72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EV-FRIA-0014</t>
        </is>
      </c>
      <c r="B18" s="46" t="n"/>
      <c r="C18" s="46" t="n"/>
      <c r="D18" s="46" t="n"/>
      <c r="E18" s="46" t="n"/>
      <c r="F18" s="46" t="n"/>
      <c r="G18" s="46" t="n"/>
      <c r="H18" s="72" t="n"/>
      <c r="I18" s="72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EV-FRIA-0015</t>
        </is>
      </c>
      <c r="B19" s="46" t="n"/>
      <c r="C19" s="46" t="n"/>
      <c r="D19" s="46" t="n"/>
      <c r="E19" s="46" t="n"/>
      <c r="F19" s="46" t="n"/>
      <c r="G19" s="46" t="n"/>
      <c r="H19" s="72" t="n"/>
      <c r="I19" s="72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EV-FRIA-0016</t>
        </is>
      </c>
      <c r="B20" s="46" t="n"/>
      <c r="C20" s="46" t="n"/>
      <c r="D20" s="46" t="n"/>
      <c r="E20" s="46" t="n"/>
      <c r="F20" s="46" t="n"/>
      <c r="G20" s="46" t="n"/>
      <c r="H20" s="72" t="n"/>
      <c r="I20" s="72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EV-FRIA-0017</t>
        </is>
      </c>
      <c r="B21" s="46" t="n"/>
      <c r="C21" s="46" t="n"/>
      <c r="D21" s="46" t="n"/>
      <c r="E21" s="46" t="n"/>
      <c r="F21" s="46" t="n"/>
      <c r="G21" s="46" t="n"/>
      <c r="H21" s="72" t="n"/>
      <c r="I21" s="72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EV-FRIA-0018</t>
        </is>
      </c>
      <c r="B22" s="46" t="n"/>
      <c r="C22" s="46" t="n"/>
      <c r="D22" s="46" t="n"/>
      <c r="E22" s="46" t="n"/>
      <c r="F22" s="46" t="n"/>
      <c r="G22" s="46" t="n"/>
      <c r="H22" s="72" t="n"/>
      <c r="I22" s="72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EV-FRIA-0019</t>
        </is>
      </c>
      <c r="B23" s="46" t="n"/>
      <c r="C23" s="46" t="n"/>
      <c r="D23" s="46" t="n"/>
      <c r="E23" s="46" t="n"/>
      <c r="F23" s="46" t="n"/>
      <c r="G23" s="46" t="n"/>
      <c r="H23" s="72" t="n"/>
      <c r="I23" s="72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EV-FRIA-0020</t>
        </is>
      </c>
      <c r="B24" s="46" t="n"/>
      <c r="C24" s="46" t="n"/>
      <c r="D24" s="46" t="n"/>
      <c r="E24" s="46" t="n"/>
      <c r="F24" s="46" t="n"/>
      <c r="G24" s="46" t="n"/>
      <c r="H24" s="72" t="n"/>
      <c r="I24" s="72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EV-FRIA-0021</t>
        </is>
      </c>
      <c r="B25" s="46" t="n"/>
      <c r="C25" s="46" t="n"/>
      <c r="D25" s="46" t="n"/>
      <c r="E25" s="46" t="n"/>
      <c r="F25" s="46" t="n"/>
      <c r="G25" s="46" t="n"/>
      <c r="H25" s="72" t="n"/>
      <c r="I25" s="72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EV-FRIA-0022</t>
        </is>
      </c>
      <c r="B26" s="46" t="n"/>
      <c r="C26" s="46" t="n"/>
      <c r="D26" s="46" t="n"/>
      <c r="E26" s="46" t="n"/>
      <c r="F26" s="46" t="n"/>
      <c r="G26" s="46" t="n"/>
      <c r="H26" s="72" t="n"/>
      <c r="I26" s="72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EV-FRIA-0023</t>
        </is>
      </c>
      <c r="B27" s="46" t="n"/>
      <c r="C27" s="46" t="n"/>
      <c r="D27" s="46" t="n"/>
      <c r="E27" s="46" t="n"/>
      <c r="F27" s="46" t="n"/>
      <c r="G27" s="46" t="n"/>
      <c r="H27" s="72" t="n"/>
      <c r="I27" s="72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EV-FRIA-0024</t>
        </is>
      </c>
      <c r="B28" s="46" t="n"/>
      <c r="C28" s="46" t="n"/>
      <c r="D28" s="46" t="n"/>
      <c r="E28" s="46" t="n"/>
      <c r="F28" s="46" t="n"/>
      <c r="G28" s="46" t="n"/>
      <c r="H28" s="72" t="n"/>
      <c r="I28" s="72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EV-FRIA-0025</t>
        </is>
      </c>
      <c r="B29" s="46" t="n"/>
      <c r="C29" s="46" t="n"/>
      <c r="D29" s="46" t="n"/>
      <c r="E29" s="46" t="n"/>
      <c r="F29" s="46" t="n"/>
      <c r="G29" s="46" t="n"/>
      <c r="H29" s="72" t="n"/>
      <c r="I29" s="72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EV-FRIA-0026</t>
        </is>
      </c>
      <c r="B30" s="46" t="n"/>
      <c r="C30" s="46" t="n"/>
      <c r="D30" s="46" t="n"/>
      <c r="E30" s="46" t="n"/>
      <c r="F30" s="46" t="n"/>
      <c r="G30" s="46" t="n"/>
      <c r="H30" s="72" t="n"/>
      <c r="I30" s="72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EV-FRIA-0027</t>
        </is>
      </c>
      <c r="B31" s="46" t="n"/>
      <c r="C31" s="46" t="n"/>
      <c r="D31" s="46" t="n"/>
      <c r="E31" s="46" t="n"/>
      <c r="F31" s="46" t="n"/>
      <c r="G31" s="46" t="n"/>
      <c r="H31" s="72" t="n"/>
      <c r="I31" s="72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EV-FRIA-0028</t>
        </is>
      </c>
      <c r="B32" s="46" t="n"/>
      <c r="C32" s="46" t="n"/>
      <c r="D32" s="46" t="n"/>
      <c r="E32" s="46" t="n"/>
      <c r="F32" s="46" t="n"/>
      <c r="G32" s="46" t="n"/>
      <c r="H32" s="72" t="n"/>
      <c r="I32" s="72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EV-FRIA-0029</t>
        </is>
      </c>
      <c r="B33" s="46" t="n"/>
      <c r="C33" s="46" t="n"/>
      <c r="D33" s="46" t="n"/>
      <c r="E33" s="46" t="n"/>
      <c r="F33" s="46" t="n"/>
      <c r="G33" s="46" t="n"/>
      <c r="H33" s="72" t="n"/>
      <c r="I33" s="72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EV-FRIA-0030</t>
        </is>
      </c>
      <c r="B34" s="46" t="n"/>
      <c r="C34" s="46" t="n"/>
      <c r="D34" s="46" t="n"/>
      <c r="E34" s="46" t="n"/>
      <c r="F34" s="46" t="n"/>
      <c r="G34" s="46" t="n"/>
      <c r="H34" s="72" t="n"/>
      <c r="I34" s="72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EV-FRIA-0031</t>
        </is>
      </c>
      <c r="B35" s="46" t="n"/>
      <c r="C35" s="46" t="n"/>
      <c r="D35" s="46" t="n"/>
      <c r="E35" s="46" t="n"/>
      <c r="F35" s="46" t="n"/>
      <c r="G35" s="46" t="n"/>
      <c r="H35" s="72" t="n"/>
      <c r="I35" s="72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EV-FRIA-0032</t>
        </is>
      </c>
      <c r="B36" s="46" t="n"/>
      <c r="C36" s="46" t="n"/>
      <c r="D36" s="46" t="n"/>
      <c r="E36" s="46" t="n"/>
      <c r="F36" s="46" t="n"/>
      <c r="G36" s="46" t="n"/>
      <c r="H36" s="72" t="n"/>
      <c r="I36" s="72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EV-FRIA-0033</t>
        </is>
      </c>
      <c r="B37" s="46" t="n"/>
      <c r="C37" s="46" t="n"/>
      <c r="D37" s="46" t="n"/>
      <c r="E37" s="46" t="n"/>
      <c r="F37" s="46" t="n"/>
      <c r="G37" s="46" t="n"/>
      <c r="H37" s="72" t="n"/>
      <c r="I37" s="72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EV-FRIA-0034</t>
        </is>
      </c>
      <c r="B38" s="46" t="n"/>
      <c r="C38" s="46" t="n"/>
      <c r="D38" s="46" t="n"/>
      <c r="E38" s="46" t="n"/>
      <c r="F38" s="46" t="n"/>
      <c r="G38" s="46" t="n"/>
      <c r="H38" s="72" t="n"/>
      <c r="I38" s="72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EV-FRIA-0035</t>
        </is>
      </c>
      <c r="B39" s="46" t="n"/>
      <c r="C39" s="46" t="n"/>
      <c r="D39" s="46" t="n"/>
      <c r="E39" s="46" t="n"/>
      <c r="F39" s="46" t="n"/>
      <c r="G39" s="46" t="n"/>
      <c r="H39" s="72" t="n"/>
      <c r="I39" s="72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EV-FRIA-0036</t>
        </is>
      </c>
      <c r="B40" s="46" t="n"/>
      <c r="C40" s="46" t="n"/>
      <c r="D40" s="46" t="n"/>
      <c r="E40" s="46" t="n"/>
      <c r="F40" s="46" t="n"/>
      <c r="G40" s="46" t="n"/>
      <c r="H40" s="72" t="n"/>
      <c r="I40" s="72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EV-FRIA-0037</t>
        </is>
      </c>
      <c r="B41" s="46" t="n"/>
      <c r="C41" s="46" t="n"/>
      <c r="D41" s="46" t="n"/>
      <c r="E41" s="46" t="n"/>
      <c r="F41" s="46" t="n"/>
      <c r="G41" s="46" t="n"/>
      <c r="H41" s="72" t="n"/>
      <c r="I41" s="72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EV-FRIA-0038</t>
        </is>
      </c>
      <c r="B42" s="46" t="n"/>
      <c r="C42" s="46" t="n"/>
      <c r="D42" s="46" t="n"/>
      <c r="E42" s="46" t="n"/>
      <c r="F42" s="46" t="n"/>
      <c r="G42" s="46" t="n"/>
      <c r="H42" s="72" t="n"/>
      <c r="I42" s="72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EV-FRIA-0039</t>
        </is>
      </c>
      <c r="B43" s="46" t="n"/>
      <c r="C43" s="46" t="n"/>
      <c r="D43" s="46" t="n"/>
      <c r="E43" s="46" t="n"/>
      <c r="F43" s="46" t="n"/>
      <c r="G43" s="46" t="n"/>
      <c r="H43" s="72" t="n"/>
      <c r="I43" s="72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EV-FRIA-0040</t>
        </is>
      </c>
      <c r="B44" s="46" t="n"/>
      <c r="C44" s="46" t="n"/>
      <c r="D44" s="46" t="n"/>
      <c r="E44" s="46" t="n"/>
      <c r="F44" s="46" t="n"/>
      <c r="G44" s="46" t="n"/>
      <c r="H44" s="72" t="n"/>
      <c r="I44" s="72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EV-FRIA-0041</t>
        </is>
      </c>
      <c r="B45" s="46" t="n"/>
      <c r="C45" s="46" t="n"/>
      <c r="D45" s="46" t="n"/>
      <c r="E45" s="46" t="n"/>
      <c r="F45" s="46" t="n"/>
      <c r="G45" s="46" t="n"/>
      <c r="H45" s="72" t="n"/>
      <c r="I45" s="72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EV-FRIA-0042</t>
        </is>
      </c>
      <c r="B46" s="46" t="n"/>
      <c r="C46" s="46" t="n"/>
      <c r="D46" s="46" t="n"/>
      <c r="E46" s="46" t="n"/>
      <c r="F46" s="46" t="n"/>
      <c r="G46" s="46" t="n"/>
      <c r="H46" s="72" t="n"/>
      <c r="I46" s="72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EV-FRIA-0043</t>
        </is>
      </c>
      <c r="B47" s="46" t="n"/>
      <c r="C47" s="46" t="n"/>
      <c r="D47" s="46" t="n"/>
      <c r="E47" s="46" t="n"/>
      <c r="F47" s="46" t="n"/>
      <c r="G47" s="46" t="n"/>
      <c r="H47" s="72" t="n"/>
      <c r="I47" s="72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EV-FRIA-0044</t>
        </is>
      </c>
      <c r="B48" s="46" t="n"/>
      <c r="C48" s="46" t="n"/>
      <c r="D48" s="46" t="n"/>
      <c r="E48" s="46" t="n"/>
      <c r="F48" s="46" t="n"/>
      <c r="G48" s="46" t="n"/>
      <c r="H48" s="72" t="n"/>
      <c r="I48" s="72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EV-FRIA-0045</t>
        </is>
      </c>
      <c r="B49" s="46" t="n"/>
      <c r="C49" s="46" t="n"/>
      <c r="D49" s="46" t="n"/>
      <c r="E49" s="46" t="n"/>
      <c r="F49" s="46" t="n"/>
      <c r="G49" s="46" t="n"/>
      <c r="H49" s="72" t="n"/>
      <c r="I49" s="72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EV-FRIA-0046</t>
        </is>
      </c>
      <c r="B50" s="46" t="n"/>
      <c r="C50" s="46" t="n"/>
      <c r="D50" s="46" t="n"/>
      <c r="E50" s="46" t="n"/>
      <c r="F50" s="46" t="n"/>
      <c r="G50" s="46" t="n"/>
      <c r="H50" s="72" t="n"/>
      <c r="I50" s="72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EV-FRIA-0047</t>
        </is>
      </c>
      <c r="B51" s="46" t="n"/>
      <c r="C51" s="46" t="n"/>
      <c r="D51" s="46" t="n"/>
      <c r="E51" s="46" t="n"/>
      <c r="F51" s="46" t="n"/>
      <c r="G51" s="46" t="n"/>
      <c r="H51" s="72" t="n"/>
      <c r="I51" s="72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EV-FRIA-0048</t>
        </is>
      </c>
      <c r="B52" s="46" t="n"/>
      <c r="C52" s="46" t="n"/>
      <c r="D52" s="46" t="n"/>
      <c r="E52" s="46" t="n"/>
      <c r="F52" s="46" t="n"/>
      <c r="G52" s="46" t="n"/>
      <c r="H52" s="72" t="n"/>
      <c r="I52" s="72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EV-FRIA-0049</t>
        </is>
      </c>
      <c r="B53" s="46" t="n"/>
      <c r="C53" s="46" t="n"/>
      <c r="D53" s="46" t="n"/>
      <c r="E53" s="46" t="n"/>
      <c r="F53" s="46" t="n"/>
      <c r="G53" s="46" t="n"/>
      <c r="H53" s="72" t="n"/>
      <c r="I53" s="72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EV-FRIA-0050</t>
        </is>
      </c>
      <c r="B54" s="46" t="n"/>
      <c r="C54" s="46" t="n"/>
      <c r="D54" s="46" t="n"/>
      <c r="E54" s="46" t="n"/>
      <c r="F54" s="46" t="n"/>
      <c r="G54" s="46" t="n"/>
      <c r="H54" s="72" t="n"/>
      <c r="I54" s="72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EV-FRIA-0051</t>
        </is>
      </c>
      <c r="B55" s="46" t="n"/>
      <c r="C55" s="46" t="n"/>
      <c r="D55" s="46" t="n"/>
      <c r="E55" s="46" t="n"/>
      <c r="F55" s="46" t="n"/>
      <c r="G55" s="46" t="n"/>
      <c r="H55" s="72" t="n"/>
      <c r="I55" s="72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EV-FRIA-0052</t>
        </is>
      </c>
      <c r="B56" s="46" t="n"/>
      <c r="C56" s="46" t="n"/>
      <c r="D56" s="46" t="n"/>
      <c r="E56" s="46" t="n"/>
      <c r="F56" s="46" t="n"/>
      <c r="G56" s="46" t="n"/>
      <c r="H56" s="72" t="n"/>
      <c r="I56" s="72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EV-FRIA-0053</t>
        </is>
      </c>
      <c r="B57" s="46" t="n"/>
      <c r="C57" s="46" t="n"/>
      <c r="D57" s="46" t="n"/>
      <c r="E57" s="46" t="n"/>
      <c r="F57" s="46" t="n"/>
      <c r="G57" s="46" t="n"/>
      <c r="H57" s="72" t="n"/>
      <c r="I57" s="72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EV-FRIA-0054</t>
        </is>
      </c>
      <c r="B58" s="46" t="n"/>
      <c r="C58" s="46" t="n"/>
      <c r="D58" s="46" t="n"/>
      <c r="E58" s="46" t="n"/>
      <c r="F58" s="46" t="n"/>
      <c r="G58" s="46" t="n"/>
      <c r="H58" s="72" t="n"/>
      <c r="I58" s="72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EV-FRIA-0055</t>
        </is>
      </c>
      <c r="B59" s="46" t="n"/>
      <c r="C59" s="46" t="n"/>
      <c r="D59" s="46" t="n"/>
      <c r="E59" s="46" t="n"/>
      <c r="F59" s="46" t="n"/>
      <c r="G59" s="46" t="n"/>
      <c r="H59" s="72" t="n"/>
      <c r="I59" s="72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EV-FRIA-0056</t>
        </is>
      </c>
      <c r="B60" s="46" t="n"/>
      <c r="C60" s="46" t="n"/>
      <c r="D60" s="46" t="n"/>
      <c r="E60" s="46" t="n"/>
      <c r="F60" s="46" t="n"/>
      <c r="G60" s="46" t="n"/>
      <c r="H60" s="72" t="n"/>
      <c r="I60" s="72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EV-FRIA-0057</t>
        </is>
      </c>
      <c r="B61" s="46" t="n"/>
      <c r="C61" s="46" t="n"/>
      <c r="D61" s="46" t="n"/>
      <c r="E61" s="46" t="n"/>
      <c r="F61" s="46" t="n"/>
      <c r="G61" s="46" t="n"/>
      <c r="H61" s="72" t="n"/>
      <c r="I61" s="72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EV-FRIA-0058</t>
        </is>
      </c>
      <c r="B62" s="46" t="n"/>
      <c r="C62" s="46" t="n"/>
      <c r="D62" s="46" t="n"/>
      <c r="E62" s="46" t="n"/>
      <c r="F62" s="46" t="n"/>
      <c r="G62" s="46" t="n"/>
      <c r="H62" s="72" t="n"/>
      <c r="I62" s="72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EV-FRIA-0059</t>
        </is>
      </c>
      <c r="B63" s="46" t="n"/>
      <c r="C63" s="46" t="n"/>
      <c r="D63" s="46" t="n"/>
      <c r="E63" s="46" t="n"/>
      <c r="F63" s="46" t="n"/>
      <c r="G63" s="46" t="n"/>
      <c r="H63" s="72" t="n"/>
      <c r="I63" s="72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EV-FRIA-0060</t>
        </is>
      </c>
      <c r="B64" s="46" t="n"/>
      <c r="C64" s="46" t="n"/>
      <c r="D64" s="46" t="n"/>
      <c r="E64" s="46" t="n"/>
      <c r="F64" s="46" t="n"/>
      <c r="G64" s="46" t="n"/>
      <c r="H64" s="72" t="n"/>
      <c r="I64" s="72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EV-FRIA-0061</t>
        </is>
      </c>
      <c r="B65" s="46" t="n"/>
      <c r="C65" s="46" t="n"/>
      <c r="D65" s="46" t="n"/>
      <c r="E65" s="46" t="n"/>
      <c r="F65" s="46" t="n"/>
      <c r="G65" s="46" t="n"/>
      <c r="H65" s="72" t="n"/>
      <c r="I65" s="72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EV-FRIA-0062</t>
        </is>
      </c>
      <c r="B66" s="46" t="n"/>
      <c r="C66" s="46" t="n"/>
      <c r="D66" s="46" t="n"/>
      <c r="E66" s="46" t="n"/>
      <c r="F66" s="46" t="n"/>
      <c r="G66" s="46" t="n"/>
      <c r="H66" s="72" t="n"/>
      <c r="I66" s="72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EV-FRIA-0063</t>
        </is>
      </c>
      <c r="B67" s="46" t="n"/>
      <c r="C67" s="46" t="n"/>
      <c r="D67" s="46" t="n"/>
      <c r="E67" s="46" t="n"/>
      <c r="F67" s="46" t="n"/>
      <c r="G67" s="46" t="n"/>
      <c r="H67" s="72" t="n"/>
      <c r="I67" s="72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EV-FRIA-0064</t>
        </is>
      </c>
      <c r="B68" s="46" t="n"/>
      <c r="C68" s="46" t="n"/>
      <c r="D68" s="46" t="n"/>
      <c r="E68" s="46" t="n"/>
      <c r="F68" s="46" t="n"/>
      <c r="G68" s="46" t="n"/>
      <c r="H68" s="72" t="n"/>
      <c r="I68" s="72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EV-FRIA-0065</t>
        </is>
      </c>
      <c r="B69" s="46" t="n"/>
      <c r="C69" s="46" t="n"/>
      <c r="D69" s="46" t="n"/>
      <c r="E69" s="46" t="n"/>
      <c r="F69" s="46" t="n"/>
      <c r="G69" s="46" t="n"/>
      <c r="H69" s="72" t="n"/>
      <c r="I69" s="72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EV-FRIA-0066</t>
        </is>
      </c>
      <c r="B70" s="46" t="n"/>
      <c r="C70" s="46" t="n"/>
      <c r="D70" s="46" t="n"/>
      <c r="E70" s="46" t="n"/>
      <c r="F70" s="46" t="n"/>
      <c r="G70" s="46" t="n"/>
      <c r="H70" s="72" t="n"/>
      <c r="I70" s="72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EV-FRIA-0067</t>
        </is>
      </c>
      <c r="B71" s="46" t="n"/>
      <c r="C71" s="46" t="n"/>
      <c r="D71" s="46" t="n"/>
      <c r="E71" s="46" t="n"/>
      <c r="F71" s="46" t="n"/>
      <c r="G71" s="46" t="n"/>
      <c r="H71" s="72" t="n"/>
      <c r="I71" s="72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EV-FRIA-0068</t>
        </is>
      </c>
      <c r="B72" s="46" t="n"/>
      <c r="C72" s="46" t="n"/>
      <c r="D72" s="46" t="n"/>
      <c r="E72" s="46" t="n"/>
      <c r="F72" s="46" t="n"/>
      <c r="G72" s="46" t="n"/>
      <c r="H72" s="72" t="n"/>
      <c r="I72" s="72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EV-FRIA-0069</t>
        </is>
      </c>
      <c r="B73" s="46" t="n"/>
      <c r="C73" s="46" t="n"/>
      <c r="D73" s="46" t="n"/>
      <c r="E73" s="46" t="n"/>
      <c r="F73" s="46" t="n"/>
      <c r="G73" s="46" t="n"/>
      <c r="H73" s="72" t="n"/>
      <c r="I73" s="72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EV-FRIA-0070</t>
        </is>
      </c>
      <c r="B74" s="46" t="n"/>
      <c r="C74" s="46" t="n"/>
      <c r="D74" s="46" t="n"/>
      <c r="E74" s="46" t="n"/>
      <c r="F74" s="46" t="n"/>
      <c r="G74" s="46" t="n"/>
      <c r="H74" s="72" t="n"/>
      <c r="I74" s="72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EV-FRIA-0071</t>
        </is>
      </c>
      <c r="B75" s="46" t="n"/>
      <c r="C75" s="46" t="n"/>
      <c r="D75" s="46" t="n"/>
      <c r="E75" s="46" t="n"/>
      <c r="F75" s="46" t="n"/>
      <c r="G75" s="46" t="n"/>
      <c r="H75" s="72" t="n"/>
      <c r="I75" s="72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EV-FRIA-0072</t>
        </is>
      </c>
      <c r="B76" s="46" t="n"/>
      <c r="C76" s="46" t="n"/>
      <c r="D76" s="46" t="n"/>
      <c r="E76" s="46" t="n"/>
      <c r="F76" s="46" t="n"/>
      <c r="G76" s="46" t="n"/>
      <c r="H76" s="72" t="n"/>
      <c r="I76" s="72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EV-FRIA-0073</t>
        </is>
      </c>
      <c r="B77" s="46" t="n"/>
      <c r="C77" s="46" t="n"/>
      <c r="D77" s="46" t="n"/>
      <c r="E77" s="46" t="n"/>
      <c r="F77" s="46" t="n"/>
      <c r="G77" s="46" t="n"/>
      <c r="H77" s="72" t="n"/>
      <c r="I77" s="72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EV-FRIA-0074</t>
        </is>
      </c>
      <c r="B78" s="46" t="n"/>
      <c r="C78" s="46" t="n"/>
      <c r="D78" s="46" t="n"/>
      <c r="E78" s="46" t="n"/>
      <c r="F78" s="46" t="n"/>
      <c r="G78" s="46" t="n"/>
      <c r="H78" s="72" t="n"/>
      <c r="I78" s="72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EV-FRIA-0075</t>
        </is>
      </c>
      <c r="B79" s="46" t="n"/>
      <c r="C79" s="46" t="n"/>
      <c r="D79" s="46" t="n"/>
      <c r="E79" s="46" t="n"/>
      <c r="F79" s="46" t="n"/>
      <c r="G79" s="46" t="n"/>
      <c r="H79" s="72" t="n"/>
      <c r="I79" s="72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EV-FRIA-0076</t>
        </is>
      </c>
      <c r="B80" s="46" t="n"/>
      <c r="C80" s="46" t="n"/>
      <c r="D80" s="46" t="n"/>
      <c r="E80" s="46" t="n"/>
      <c r="F80" s="46" t="n"/>
      <c r="G80" s="46" t="n"/>
      <c r="H80" s="72" t="n"/>
      <c r="I80" s="72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EV-FRIA-0077</t>
        </is>
      </c>
      <c r="B81" s="46" t="n"/>
      <c r="C81" s="46" t="n"/>
      <c r="D81" s="46" t="n"/>
      <c r="E81" s="46" t="n"/>
      <c r="F81" s="46" t="n"/>
      <c r="G81" s="46" t="n"/>
      <c r="H81" s="72" t="n"/>
      <c r="I81" s="72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EV-FRIA-0078</t>
        </is>
      </c>
      <c r="B82" s="46" t="n"/>
      <c r="C82" s="46" t="n"/>
      <c r="D82" s="46" t="n"/>
      <c r="E82" s="46" t="n"/>
      <c r="F82" s="46" t="n"/>
      <c r="G82" s="46" t="n"/>
      <c r="H82" s="72" t="n"/>
      <c r="I82" s="72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EV-FRIA-0079</t>
        </is>
      </c>
      <c r="B83" s="46" t="n"/>
      <c r="C83" s="46" t="n"/>
      <c r="D83" s="46" t="n"/>
      <c r="E83" s="46" t="n"/>
      <c r="F83" s="46" t="n"/>
      <c r="G83" s="46" t="n"/>
      <c r="H83" s="72" t="n"/>
      <c r="I83" s="72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EV-FRIA-0080</t>
        </is>
      </c>
      <c r="B84" s="46" t="n"/>
      <c r="C84" s="46" t="n"/>
      <c r="D84" s="46" t="n"/>
      <c r="E84" s="46" t="n"/>
      <c r="F84" s="46" t="n"/>
      <c r="G84" s="46" t="n"/>
      <c r="H84" s="72" t="n"/>
      <c r="I84" s="72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EV-FRIA-0081</t>
        </is>
      </c>
      <c r="B85" s="46" t="n"/>
      <c r="C85" s="46" t="n"/>
      <c r="D85" s="46" t="n"/>
      <c r="E85" s="46" t="n"/>
      <c r="F85" s="46" t="n"/>
      <c r="G85" s="46" t="n"/>
      <c r="H85" s="72" t="n"/>
      <c r="I85" s="72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EV-FRIA-0082</t>
        </is>
      </c>
      <c r="B86" s="46" t="n"/>
      <c r="C86" s="46" t="n"/>
      <c r="D86" s="46" t="n"/>
      <c r="E86" s="46" t="n"/>
      <c r="F86" s="46" t="n"/>
      <c r="G86" s="46" t="n"/>
      <c r="H86" s="72" t="n"/>
      <c r="I86" s="72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EV-FRIA-0083</t>
        </is>
      </c>
      <c r="B87" s="46" t="n"/>
      <c r="C87" s="46" t="n"/>
      <c r="D87" s="46" t="n"/>
      <c r="E87" s="46" t="n"/>
      <c r="F87" s="46" t="n"/>
      <c r="G87" s="46" t="n"/>
      <c r="H87" s="72" t="n"/>
      <c r="I87" s="72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EV-FRIA-0084</t>
        </is>
      </c>
      <c r="B88" s="46" t="n"/>
      <c r="C88" s="46" t="n"/>
      <c r="D88" s="46" t="n"/>
      <c r="E88" s="46" t="n"/>
      <c r="F88" s="46" t="n"/>
      <c r="G88" s="46" t="n"/>
      <c r="H88" s="72" t="n"/>
      <c r="I88" s="72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EV-FRIA-0085</t>
        </is>
      </c>
      <c r="B89" s="46" t="n"/>
      <c r="C89" s="46" t="n"/>
      <c r="D89" s="46" t="n"/>
      <c r="E89" s="46" t="n"/>
      <c r="F89" s="46" t="n"/>
      <c r="G89" s="46" t="n"/>
      <c r="H89" s="72" t="n"/>
      <c r="I89" s="72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EV-FRIA-0086</t>
        </is>
      </c>
      <c r="B90" s="46" t="n"/>
      <c r="C90" s="46" t="n"/>
      <c r="D90" s="46" t="n"/>
      <c r="E90" s="46" t="n"/>
      <c r="F90" s="46" t="n"/>
      <c r="G90" s="46" t="n"/>
      <c r="H90" s="72" t="n"/>
      <c r="I90" s="72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EV-FRIA-0087</t>
        </is>
      </c>
      <c r="B91" s="46" t="n"/>
      <c r="C91" s="46" t="n"/>
      <c r="D91" s="46" t="n"/>
      <c r="E91" s="46" t="n"/>
      <c r="F91" s="46" t="n"/>
      <c r="G91" s="46" t="n"/>
      <c r="H91" s="72" t="n"/>
      <c r="I91" s="72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EV-FRIA-0088</t>
        </is>
      </c>
      <c r="B92" s="46" t="n"/>
      <c r="C92" s="46" t="n"/>
      <c r="D92" s="46" t="n"/>
      <c r="E92" s="46" t="n"/>
      <c r="F92" s="46" t="n"/>
      <c r="G92" s="46" t="n"/>
      <c r="H92" s="72" t="n"/>
      <c r="I92" s="72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EV-FRIA-0089</t>
        </is>
      </c>
      <c r="B93" s="46" t="n"/>
      <c r="C93" s="46" t="n"/>
      <c r="D93" s="46" t="n"/>
      <c r="E93" s="46" t="n"/>
      <c r="F93" s="46" t="n"/>
      <c r="G93" s="46" t="n"/>
      <c r="H93" s="72" t="n"/>
      <c r="I93" s="72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EV-FRIA-0090</t>
        </is>
      </c>
      <c r="B94" s="46" t="n"/>
      <c r="C94" s="46" t="n"/>
      <c r="D94" s="46" t="n"/>
      <c r="E94" s="46" t="n"/>
      <c r="F94" s="46" t="n"/>
      <c r="G94" s="46" t="n"/>
      <c r="H94" s="72" t="n"/>
      <c r="I94" s="72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EV-FRIA-0091</t>
        </is>
      </c>
      <c r="B95" s="46" t="n"/>
      <c r="C95" s="46" t="n"/>
      <c r="D95" s="46" t="n"/>
      <c r="E95" s="46" t="n"/>
      <c r="F95" s="46" t="n"/>
      <c r="G95" s="46" t="n"/>
      <c r="H95" s="72" t="n"/>
      <c r="I95" s="72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EV-FRIA-0092</t>
        </is>
      </c>
      <c r="B96" s="46" t="n"/>
      <c r="C96" s="46" t="n"/>
      <c r="D96" s="46" t="n"/>
      <c r="E96" s="46" t="n"/>
      <c r="F96" s="46" t="n"/>
      <c r="G96" s="46" t="n"/>
      <c r="H96" s="72" t="n"/>
      <c r="I96" s="72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EV-FRIA-0093</t>
        </is>
      </c>
      <c r="B97" s="46" t="n"/>
      <c r="C97" s="46" t="n"/>
      <c r="D97" s="46" t="n"/>
      <c r="E97" s="46" t="n"/>
      <c r="F97" s="46" t="n"/>
      <c r="G97" s="46" t="n"/>
      <c r="H97" s="72" t="n"/>
      <c r="I97" s="72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EV-FRIA-0094</t>
        </is>
      </c>
      <c r="B98" s="46" t="n"/>
      <c r="C98" s="46" t="n"/>
      <c r="D98" s="46" t="n"/>
      <c r="E98" s="46" t="n"/>
      <c r="F98" s="46" t="n"/>
      <c r="G98" s="46" t="n"/>
      <c r="H98" s="72" t="n"/>
      <c r="I98" s="72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EV-FRIA-0095</t>
        </is>
      </c>
      <c r="B99" s="46" t="n"/>
      <c r="C99" s="46" t="n"/>
      <c r="D99" s="46" t="n"/>
      <c r="E99" s="46" t="n"/>
      <c r="F99" s="46" t="n"/>
      <c r="G99" s="46" t="n"/>
      <c r="H99" s="72" t="n"/>
      <c r="I99" s="72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EV-FRIA-0096</t>
        </is>
      </c>
      <c r="B100" s="46" t="n"/>
      <c r="C100" s="46" t="n"/>
      <c r="D100" s="46" t="n"/>
      <c r="E100" s="46" t="n"/>
      <c r="F100" s="46" t="n"/>
      <c r="G100" s="46" t="n"/>
      <c r="H100" s="72" t="n"/>
      <c r="I100" s="72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EV-FRIA-0097</t>
        </is>
      </c>
      <c r="B101" s="46" t="n"/>
      <c r="C101" s="46" t="n"/>
      <c r="D101" s="46" t="n"/>
      <c r="E101" s="46" t="n"/>
      <c r="F101" s="46" t="n"/>
      <c r="G101" s="46" t="n"/>
      <c r="H101" s="72" t="n"/>
      <c r="I101" s="72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EV-FRIA-0098</t>
        </is>
      </c>
      <c r="B102" s="46" t="n"/>
      <c r="C102" s="46" t="n"/>
      <c r="D102" s="46" t="n"/>
      <c r="E102" s="46" t="n"/>
      <c r="F102" s="46" t="n"/>
      <c r="G102" s="46" t="n"/>
      <c r="H102" s="72" t="n"/>
      <c r="I102" s="72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EV-FRIA-0099</t>
        </is>
      </c>
      <c r="B103" s="46" t="n"/>
      <c r="C103" s="46" t="n"/>
      <c r="D103" s="46" t="n"/>
      <c r="E103" s="46" t="n"/>
      <c r="F103" s="46" t="n"/>
      <c r="G103" s="46" t="n"/>
      <c r="H103" s="72" t="n"/>
      <c r="I103" s="72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EV-FRIA-0100</t>
        </is>
      </c>
      <c r="B104" s="46" t="n"/>
      <c r="C104" s="46" t="n"/>
      <c r="D104" s="46" t="n"/>
      <c r="E104" s="46" t="n"/>
      <c r="F104" s="46" t="n"/>
      <c r="G104" s="46" t="n"/>
      <c r="H104" s="72" t="n"/>
      <c r="I104" s="72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EV-FRIA-0101</t>
        </is>
      </c>
      <c r="B105" s="46" t="n"/>
      <c r="C105" s="46" t="n"/>
      <c r="D105" s="46" t="n"/>
      <c r="E105" s="46" t="n"/>
      <c r="F105" s="46" t="n"/>
      <c r="G105" s="46" t="n"/>
      <c r="H105" s="72" t="n"/>
      <c r="I105" s="72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EV-FRIA-0102</t>
        </is>
      </c>
      <c r="B106" s="46" t="n"/>
      <c r="C106" s="46" t="n"/>
      <c r="D106" s="46" t="n"/>
      <c r="E106" s="46" t="n"/>
      <c r="F106" s="46" t="n"/>
      <c r="G106" s="46" t="n"/>
      <c r="H106" s="72" t="n"/>
      <c r="I106" s="72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EV-FRIA-0103</t>
        </is>
      </c>
      <c r="B107" s="46" t="n"/>
      <c r="C107" s="46" t="n"/>
      <c r="D107" s="46" t="n"/>
      <c r="E107" s="46" t="n"/>
      <c r="F107" s="46" t="n"/>
      <c r="G107" s="46" t="n"/>
      <c r="H107" s="72" t="n"/>
      <c r="I107" s="72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EV-FRIA-0104</t>
        </is>
      </c>
      <c r="B108" s="46" t="n"/>
      <c r="C108" s="46" t="n"/>
      <c r="D108" s="46" t="n"/>
      <c r="E108" s="46" t="n"/>
      <c r="F108" s="46" t="n"/>
      <c r="G108" s="46" t="n"/>
      <c r="H108" s="72" t="n"/>
      <c r="I108" s="72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EV-FRIA-0105</t>
        </is>
      </c>
      <c r="B109" s="46" t="n"/>
      <c r="C109" s="46" t="n"/>
      <c r="D109" s="46" t="n"/>
      <c r="E109" s="46" t="n"/>
      <c r="F109" s="46" t="n"/>
      <c r="G109" s="46" t="n"/>
      <c r="H109" s="72" t="n"/>
      <c r="I109" s="72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EV-FRIA-0106</t>
        </is>
      </c>
      <c r="B110" s="46" t="n"/>
      <c r="C110" s="46" t="n"/>
      <c r="D110" s="46" t="n"/>
      <c r="E110" s="46" t="n"/>
      <c r="F110" s="46" t="n"/>
      <c r="G110" s="46" t="n"/>
      <c r="H110" s="72" t="n"/>
      <c r="I110" s="72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EV-FRIA-0107</t>
        </is>
      </c>
      <c r="B111" s="46" t="n"/>
      <c r="C111" s="46" t="n"/>
      <c r="D111" s="46" t="n"/>
      <c r="E111" s="46" t="n"/>
      <c r="F111" s="46" t="n"/>
      <c r="G111" s="46" t="n"/>
      <c r="H111" s="72" t="n"/>
      <c r="I111" s="72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EV-FRIA-0108</t>
        </is>
      </c>
      <c r="B112" s="46" t="n"/>
      <c r="C112" s="46" t="n"/>
      <c r="D112" s="46" t="n"/>
      <c r="E112" s="46" t="n"/>
      <c r="F112" s="46" t="n"/>
      <c r="G112" s="46" t="n"/>
      <c r="H112" s="72" t="n"/>
      <c r="I112" s="72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EV-FRIA-0109</t>
        </is>
      </c>
      <c r="B113" s="46" t="n"/>
      <c r="C113" s="46" t="n"/>
      <c r="D113" s="46" t="n"/>
      <c r="E113" s="46" t="n"/>
      <c r="F113" s="46" t="n"/>
      <c r="G113" s="46" t="n"/>
      <c r="H113" s="72" t="n"/>
      <c r="I113" s="72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EV-FRIA-0110</t>
        </is>
      </c>
      <c r="B114" s="46" t="n"/>
      <c r="C114" s="46" t="n"/>
      <c r="D114" s="46" t="n"/>
      <c r="E114" s="46" t="n"/>
      <c r="F114" s="46" t="n"/>
      <c r="G114" s="46" t="n"/>
      <c r="H114" s="72" t="n"/>
      <c r="I114" s="72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EV-FRIA-0111</t>
        </is>
      </c>
      <c r="B115" s="46" t="n"/>
      <c r="C115" s="46" t="n"/>
      <c r="D115" s="46" t="n"/>
      <c r="E115" s="46" t="n"/>
      <c r="F115" s="46" t="n"/>
      <c r="G115" s="46" t="n"/>
      <c r="H115" s="72" t="n"/>
      <c r="I115" s="72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EV-FRIA-0112</t>
        </is>
      </c>
      <c r="B116" s="46" t="n"/>
      <c r="C116" s="46" t="n"/>
      <c r="D116" s="46" t="n"/>
      <c r="E116" s="46" t="n"/>
      <c r="F116" s="46" t="n"/>
      <c r="G116" s="46" t="n"/>
      <c r="H116" s="72" t="n"/>
      <c r="I116" s="72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EV-FRIA-0113</t>
        </is>
      </c>
      <c r="B117" s="46" t="n"/>
      <c r="C117" s="46" t="n"/>
      <c r="D117" s="46" t="n"/>
      <c r="E117" s="46" t="n"/>
      <c r="F117" s="46" t="n"/>
      <c r="G117" s="46" t="n"/>
      <c r="H117" s="72" t="n"/>
      <c r="I117" s="72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EV-FRIA-0114</t>
        </is>
      </c>
      <c r="B118" s="46" t="n"/>
      <c r="C118" s="46" t="n"/>
      <c r="D118" s="46" t="n"/>
      <c r="E118" s="46" t="n"/>
      <c r="F118" s="46" t="n"/>
      <c r="G118" s="46" t="n"/>
      <c r="H118" s="72" t="n"/>
      <c r="I118" s="72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EV-FRIA-0115</t>
        </is>
      </c>
      <c r="B119" s="46" t="n"/>
      <c r="C119" s="46" t="n"/>
      <c r="D119" s="46" t="n"/>
      <c r="E119" s="46" t="n"/>
      <c r="F119" s="46" t="n"/>
      <c r="G119" s="46" t="n"/>
      <c r="H119" s="72" t="n"/>
      <c r="I119" s="72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EV-FRIA-0116</t>
        </is>
      </c>
      <c r="B120" s="46" t="n"/>
      <c r="C120" s="46" t="n"/>
      <c r="D120" s="46" t="n"/>
      <c r="E120" s="46" t="n"/>
      <c r="F120" s="46" t="n"/>
      <c r="G120" s="46" t="n"/>
      <c r="H120" s="72" t="n"/>
      <c r="I120" s="72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EV-FRIA-0117</t>
        </is>
      </c>
      <c r="B121" s="46" t="n"/>
      <c r="C121" s="46" t="n"/>
      <c r="D121" s="46" t="n"/>
      <c r="E121" s="46" t="n"/>
      <c r="F121" s="46" t="n"/>
      <c r="G121" s="46" t="n"/>
      <c r="H121" s="72" t="n"/>
      <c r="I121" s="72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EV-FRIA-0118</t>
        </is>
      </c>
      <c r="B122" s="46" t="n"/>
      <c r="C122" s="46" t="n"/>
      <c r="D122" s="46" t="n"/>
      <c r="E122" s="46" t="n"/>
      <c r="F122" s="46" t="n"/>
      <c r="G122" s="46" t="n"/>
      <c r="H122" s="72" t="n"/>
      <c r="I122" s="72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EV-FRIA-0119</t>
        </is>
      </c>
      <c r="B123" s="46" t="n"/>
      <c r="C123" s="46" t="n"/>
      <c r="D123" s="46" t="n"/>
      <c r="E123" s="46" t="n"/>
      <c r="F123" s="46" t="n"/>
      <c r="G123" s="46" t="n"/>
      <c r="H123" s="72" t="n"/>
      <c r="I123" s="72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EV-FRIA-0120</t>
        </is>
      </c>
      <c r="B124" s="46" t="n"/>
      <c r="C124" s="46" t="n"/>
      <c r="D124" s="46" t="n"/>
      <c r="E124" s="46" t="n"/>
      <c r="F124" s="46" t="n"/>
      <c r="G124" s="46" t="n"/>
      <c r="H124" s="72" t="n"/>
      <c r="I124" s="72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EV-FRIA-0121</t>
        </is>
      </c>
      <c r="B125" s="46" t="n"/>
      <c r="C125" s="46" t="n"/>
      <c r="D125" s="46" t="n"/>
      <c r="E125" s="46" t="n"/>
      <c r="F125" s="46" t="n"/>
      <c r="G125" s="46" t="n"/>
      <c r="H125" s="72" t="n"/>
      <c r="I125" s="72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EV-FRIA-0122</t>
        </is>
      </c>
      <c r="B126" s="46" t="n"/>
      <c r="C126" s="46" t="n"/>
      <c r="D126" s="46" t="n"/>
      <c r="E126" s="46" t="n"/>
      <c r="F126" s="46" t="n"/>
      <c r="G126" s="46" t="n"/>
      <c r="H126" s="72" t="n"/>
      <c r="I126" s="72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EV-FRIA-0123</t>
        </is>
      </c>
      <c r="B127" s="46" t="n"/>
      <c r="C127" s="46" t="n"/>
      <c r="D127" s="46" t="n"/>
      <c r="E127" s="46" t="n"/>
      <c r="F127" s="46" t="n"/>
      <c r="G127" s="46" t="n"/>
      <c r="H127" s="72" t="n"/>
      <c r="I127" s="72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EV-FRIA-0124</t>
        </is>
      </c>
      <c r="B128" s="46" t="n"/>
      <c r="C128" s="46" t="n"/>
      <c r="D128" s="46" t="n"/>
      <c r="E128" s="46" t="n"/>
      <c r="F128" s="46" t="n"/>
      <c r="G128" s="46" t="n"/>
      <c r="H128" s="72" t="n"/>
      <c r="I128" s="72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EV-FRIA-0125</t>
        </is>
      </c>
      <c r="B129" s="46" t="n"/>
      <c r="C129" s="46" t="n"/>
      <c r="D129" s="46" t="n"/>
      <c r="E129" s="46" t="n"/>
      <c r="F129" s="46" t="n"/>
      <c r="G129" s="46" t="n"/>
      <c r="H129" s="72" t="n"/>
      <c r="I129" s="72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EV-FRIA-0126</t>
        </is>
      </c>
      <c r="B130" s="46" t="n"/>
      <c r="C130" s="46" t="n"/>
      <c r="D130" s="46" t="n"/>
      <c r="E130" s="46" t="n"/>
      <c r="F130" s="46" t="n"/>
      <c r="G130" s="46" t="n"/>
      <c r="H130" s="72" t="n"/>
      <c r="I130" s="72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EV-FRIA-0127</t>
        </is>
      </c>
      <c r="B131" s="46" t="n"/>
      <c r="C131" s="46" t="n"/>
      <c r="D131" s="46" t="n"/>
      <c r="E131" s="46" t="n"/>
      <c r="F131" s="46" t="n"/>
      <c r="G131" s="46" t="n"/>
      <c r="H131" s="72" t="n"/>
      <c r="I131" s="72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EV-FRIA-0128</t>
        </is>
      </c>
      <c r="B132" s="46" t="n"/>
      <c r="C132" s="46" t="n"/>
      <c r="D132" s="46" t="n"/>
      <c r="E132" s="46" t="n"/>
      <c r="F132" s="46" t="n"/>
      <c r="G132" s="46" t="n"/>
      <c r="H132" s="72" t="n"/>
      <c r="I132" s="72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EV-FRIA-0129</t>
        </is>
      </c>
      <c r="B133" s="46" t="n"/>
      <c r="C133" s="46" t="n"/>
      <c r="D133" s="46" t="n"/>
      <c r="E133" s="46" t="n"/>
      <c r="F133" s="46" t="n"/>
      <c r="G133" s="46" t="n"/>
      <c r="H133" s="72" t="n"/>
      <c r="I133" s="72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EV-FRIA-0130</t>
        </is>
      </c>
      <c r="B134" s="46" t="n"/>
      <c r="C134" s="46" t="n"/>
      <c r="D134" s="46" t="n"/>
      <c r="E134" s="46" t="n"/>
      <c r="F134" s="46" t="n"/>
      <c r="G134" s="46" t="n"/>
      <c r="H134" s="72" t="n"/>
      <c r="I134" s="72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EV-FRIA-0131</t>
        </is>
      </c>
      <c r="B135" s="46" t="n"/>
      <c r="C135" s="46" t="n"/>
      <c r="D135" s="46" t="n"/>
      <c r="E135" s="46" t="n"/>
      <c r="F135" s="46" t="n"/>
      <c r="G135" s="46" t="n"/>
      <c r="H135" s="72" t="n"/>
      <c r="I135" s="72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EV-FRIA-0132</t>
        </is>
      </c>
      <c r="B136" s="46" t="n"/>
      <c r="C136" s="46" t="n"/>
      <c r="D136" s="46" t="n"/>
      <c r="E136" s="46" t="n"/>
      <c r="F136" s="46" t="n"/>
      <c r="G136" s="46" t="n"/>
      <c r="H136" s="72" t="n"/>
      <c r="I136" s="72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EV-FRIA-0133</t>
        </is>
      </c>
      <c r="B137" s="46" t="n"/>
      <c r="C137" s="46" t="n"/>
      <c r="D137" s="46" t="n"/>
      <c r="E137" s="46" t="n"/>
      <c r="F137" s="46" t="n"/>
      <c r="G137" s="46" t="n"/>
      <c r="H137" s="72" t="n"/>
      <c r="I137" s="72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EV-FRIA-0134</t>
        </is>
      </c>
      <c r="B138" s="46" t="n"/>
      <c r="C138" s="46" t="n"/>
      <c r="D138" s="46" t="n"/>
      <c r="E138" s="46" t="n"/>
      <c r="F138" s="46" t="n"/>
      <c r="G138" s="46" t="n"/>
      <c r="H138" s="72" t="n"/>
      <c r="I138" s="72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EV-FRIA-0135</t>
        </is>
      </c>
      <c r="B139" s="46" t="n"/>
      <c r="C139" s="46" t="n"/>
      <c r="D139" s="46" t="n"/>
      <c r="E139" s="46" t="n"/>
      <c r="F139" s="46" t="n"/>
      <c r="G139" s="46" t="n"/>
      <c r="H139" s="72" t="n"/>
      <c r="I139" s="72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EV-FRIA-0136</t>
        </is>
      </c>
      <c r="B140" s="46" t="n"/>
      <c r="C140" s="46" t="n"/>
      <c r="D140" s="46" t="n"/>
      <c r="E140" s="46" t="n"/>
      <c r="F140" s="46" t="n"/>
      <c r="G140" s="46" t="n"/>
      <c r="H140" s="72" t="n"/>
      <c r="I140" s="72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EV-FRIA-0137</t>
        </is>
      </c>
      <c r="B141" s="46" t="n"/>
      <c r="C141" s="46" t="n"/>
      <c r="D141" s="46" t="n"/>
      <c r="E141" s="46" t="n"/>
      <c r="F141" s="46" t="n"/>
      <c r="G141" s="46" t="n"/>
      <c r="H141" s="72" t="n"/>
      <c r="I141" s="72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EV-FRIA-0138</t>
        </is>
      </c>
      <c r="B142" s="46" t="n"/>
      <c r="C142" s="46" t="n"/>
      <c r="D142" s="46" t="n"/>
      <c r="E142" s="46" t="n"/>
      <c r="F142" s="46" t="n"/>
      <c r="G142" s="46" t="n"/>
      <c r="H142" s="72" t="n"/>
      <c r="I142" s="72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EV-FRIA-0139</t>
        </is>
      </c>
      <c r="B143" s="46" t="n"/>
      <c r="C143" s="46" t="n"/>
      <c r="D143" s="46" t="n"/>
      <c r="E143" s="46" t="n"/>
      <c r="F143" s="46" t="n"/>
      <c r="G143" s="46" t="n"/>
      <c r="H143" s="72" t="n"/>
      <c r="I143" s="72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EV-FRIA-0140</t>
        </is>
      </c>
      <c r="B144" s="46" t="n"/>
      <c r="C144" s="46" t="n"/>
      <c r="D144" s="46" t="n"/>
      <c r="E144" s="46" t="n"/>
      <c r="F144" s="46" t="n"/>
      <c r="G144" s="46" t="n"/>
      <c r="H144" s="72" t="n"/>
      <c r="I144" s="72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EV-FRIA-0141</t>
        </is>
      </c>
      <c r="B145" s="46" t="n"/>
      <c r="C145" s="46" t="n"/>
      <c r="D145" s="46" t="n"/>
      <c r="E145" s="46" t="n"/>
      <c r="F145" s="46" t="n"/>
      <c r="G145" s="46" t="n"/>
      <c r="H145" s="72" t="n"/>
      <c r="I145" s="72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EV-FRIA-0142</t>
        </is>
      </c>
      <c r="B146" s="46" t="n"/>
      <c r="C146" s="46" t="n"/>
      <c r="D146" s="46" t="n"/>
      <c r="E146" s="46" t="n"/>
      <c r="F146" s="46" t="n"/>
      <c r="G146" s="46" t="n"/>
      <c r="H146" s="72" t="n"/>
      <c r="I146" s="72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EV-FRIA-0143</t>
        </is>
      </c>
      <c r="B147" s="46" t="n"/>
      <c r="C147" s="46" t="n"/>
      <c r="D147" s="46" t="n"/>
      <c r="E147" s="46" t="n"/>
      <c r="F147" s="46" t="n"/>
      <c r="G147" s="46" t="n"/>
      <c r="H147" s="72" t="n"/>
      <c r="I147" s="72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EV-FRIA-0144</t>
        </is>
      </c>
      <c r="B148" s="46" t="n"/>
      <c r="C148" s="46" t="n"/>
      <c r="D148" s="46" t="n"/>
      <c r="E148" s="46" t="n"/>
      <c r="F148" s="46" t="n"/>
      <c r="G148" s="46" t="n"/>
      <c r="H148" s="72" t="n"/>
      <c r="I148" s="72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EV-FRIA-0145</t>
        </is>
      </c>
      <c r="B149" s="46" t="n"/>
      <c r="C149" s="46" t="n"/>
      <c r="D149" s="46" t="n"/>
      <c r="E149" s="46" t="n"/>
      <c r="F149" s="46" t="n"/>
      <c r="G149" s="46" t="n"/>
      <c r="H149" s="72" t="n"/>
      <c r="I149" s="72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EV-FRIA-0146</t>
        </is>
      </c>
      <c r="B150" s="46" t="n"/>
      <c r="C150" s="46" t="n"/>
      <c r="D150" s="46" t="n"/>
      <c r="E150" s="46" t="n"/>
      <c r="F150" s="46" t="n"/>
      <c r="G150" s="46" t="n"/>
      <c r="H150" s="72" t="n"/>
      <c r="I150" s="72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EV-FRIA-0147</t>
        </is>
      </c>
      <c r="B151" s="46" t="n"/>
      <c r="C151" s="46" t="n"/>
      <c r="D151" s="46" t="n"/>
      <c r="E151" s="46" t="n"/>
      <c r="F151" s="46" t="n"/>
      <c r="G151" s="46" t="n"/>
      <c r="H151" s="72" t="n"/>
      <c r="I151" s="72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EV-FRIA-0148</t>
        </is>
      </c>
      <c r="B152" s="46" t="n"/>
      <c r="C152" s="46" t="n"/>
      <c r="D152" s="46" t="n"/>
      <c r="E152" s="46" t="n"/>
      <c r="F152" s="46" t="n"/>
      <c r="G152" s="46" t="n"/>
      <c r="H152" s="72" t="n"/>
      <c r="I152" s="72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EV-FRIA-0149</t>
        </is>
      </c>
      <c r="B153" s="46" t="n"/>
      <c r="C153" s="46" t="n"/>
      <c r="D153" s="46" t="n"/>
      <c r="E153" s="46" t="n"/>
      <c r="F153" s="46" t="n"/>
      <c r="G153" s="46" t="n"/>
      <c r="H153" s="72" t="n"/>
      <c r="I153" s="72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EV-FRIA-0150</t>
        </is>
      </c>
      <c r="B154" s="46" t="n"/>
      <c r="C154" s="46" t="n"/>
      <c r="D154" s="46" t="n"/>
      <c r="E154" s="46" t="n"/>
      <c r="F154" s="46" t="n"/>
      <c r="G154" s="46" t="n"/>
      <c r="H154" s="72" t="n"/>
      <c r="I154" s="72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EV-FRIA-0151</t>
        </is>
      </c>
      <c r="B155" s="46" t="n"/>
      <c r="C155" s="46" t="n"/>
      <c r="D155" s="46" t="n"/>
      <c r="E155" s="46" t="n"/>
      <c r="F155" s="46" t="n"/>
      <c r="G155" s="46" t="n"/>
      <c r="H155" s="72" t="n"/>
      <c r="I155" s="72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EV-FRIA-0152</t>
        </is>
      </c>
      <c r="B156" s="46" t="n"/>
      <c r="C156" s="46" t="n"/>
      <c r="D156" s="46" t="n"/>
      <c r="E156" s="46" t="n"/>
      <c r="F156" s="46" t="n"/>
      <c r="G156" s="46" t="n"/>
      <c r="H156" s="72" t="n"/>
      <c r="I156" s="72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EV-FRIA-0153</t>
        </is>
      </c>
      <c r="B157" s="46" t="n"/>
      <c r="C157" s="46" t="n"/>
      <c r="D157" s="46" t="n"/>
      <c r="E157" s="46" t="n"/>
      <c r="F157" s="46" t="n"/>
      <c r="G157" s="46" t="n"/>
      <c r="H157" s="72" t="n"/>
      <c r="I157" s="72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EV-FRIA-0154</t>
        </is>
      </c>
      <c r="B158" s="46" t="n"/>
      <c r="C158" s="46" t="n"/>
      <c r="D158" s="46" t="n"/>
      <c r="E158" s="46" t="n"/>
      <c r="F158" s="46" t="n"/>
      <c r="G158" s="46" t="n"/>
      <c r="H158" s="72" t="n"/>
      <c r="I158" s="72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EV-FRIA-0155</t>
        </is>
      </c>
      <c r="B159" s="46" t="n"/>
      <c r="C159" s="46" t="n"/>
      <c r="D159" s="46" t="n"/>
      <c r="E159" s="46" t="n"/>
      <c r="F159" s="46" t="n"/>
      <c r="G159" s="46" t="n"/>
      <c r="H159" s="72" t="n"/>
      <c r="I159" s="72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EV-FRIA-0156</t>
        </is>
      </c>
      <c r="B160" s="46" t="n"/>
      <c r="C160" s="46" t="n"/>
      <c r="D160" s="46" t="n"/>
      <c r="E160" s="46" t="n"/>
      <c r="F160" s="46" t="n"/>
      <c r="G160" s="46" t="n"/>
      <c r="H160" s="72" t="n"/>
      <c r="I160" s="72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EV-FRIA-0157</t>
        </is>
      </c>
      <c r="B161" s="46" t="n"/>
      <c r="C161" s="46" t="n"/>
      <c r="D161" s="46" t="n"/>
      <c r="E161" s="46" t="n"/>
      <c r="F161" s="46" t="n"/>
      <c r="G161" s="46" t="n"/>
      <c r="H161" s="72" t="n"/>
      <c r="I161" s="72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EV-FRIA-0158</t>
        </is>
      </c>
      <c r="B162" s="46" t="n"/>
      <c r="C162" s="46" t="n"/>
      <c r="D162" s="46" t="n"/>
      <c r="E162" s="46" t="n"/>
      <c r="F162" s="46" t="n"/>
      <c r="G162" s="46" t="n"/>
      <c r="H162" s="72" t="n"/>
      <c r="I162" s="72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EV-FRIA-0159</t>
        </is>
      </c>
      <c r="B163" s="46" t="n"/>
      <c r="C163" s="46" t="n"/>
      <c r="D163" s="46" t="n"/>
      <c r="E163" s="46" t="n"/>
      <c r="F163" s="46" t="n"/>
      <c r="G163" s="46" t="n"/>
      <c r="H163" s="72" t="n"/>
      <c r="I163" s="72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EV-FRIA-0160</t>
        </is>
      </c>
      <c r="B164" s="46" t="n"/>
      <c r="C164" s="46" t="n"/>
      <c r="D164" s="46" t="n"/>
      <c r="E164" s="46" t="n"/>
      <c r="F164" s="46" t="n"/>
      <c r="G164" s="46" t="n"/>
      <c r="H164" s="72" t="n"/>
      <c r="I164" s="72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EV-FRIA-0161</t>
        </is>
      </c>
      <c r="B165" s="46" t="n"/>
      <c r="C165" s="46" t="n"/>
      <c r="D165" s="46" t="n"/>
      <c r="E165" s="46" t="n"/>
      <c r="F165" s="46" t="n"/>
      <c r="G165" s="46" t="n"/>
      <c r="H165" s="72" t="n"/>
      <c r="I165" s="72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EV-FRIA-0162</t>
        </is>
      </c>
      <c r="B166" s="46" t="n"/>
      <c r="C166" s="46" t="n"/>
      <c r="D166" s="46" t="n"/>
      <c r="E166" s="46" t="n"/>
      <c r="F166" s="46" t="n"/>
      <c r="G166" s="46" t="n"/>
      <c r="H166" s="72" t="n"/>
      <c r="I166" s="72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EV-FRIA-0163</t>
        </is>
      </c>
      <c r="B167" s="46" t="n"/>
      <c r="C167" s="46" t="n"/>
      <c r="D167" s="46" t="n"/>
      <c r="E167" s="46" t="n"/>
      <c r="F167" s="46" t="n"/>
      <c r="G167" s="46" t="n"/>
      <c r="H167" s="72" t="n"/>
      <c r="I167" s="72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EV-FRIA-0164</t>
        </is>
      </c>
      <c r="B168" s="46" t="n"/>
      <c r="C168" s="46" t="n"/>
      <c r="D168" s="46" t="n"/>
      <c r="E168" s="46" t="n"/>
      <c r="F168" s="46" t="n"/>
      <c r="G168" s="46" t="n"/>
      <c r="H168" s="72" t="n"/>
      <c r="I168" s="72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EV-FRIA-0165</t>
        </is>
      </c>
      <c r="B169" s="46" t="n"/>
      <c r="C169" s="46" t="n"/>
      <c r="D169" s="46" t="n"/>
      <c r="E169" s="46" t="n"/>
      <c r="F169" s="46" t="n"/>
      <c r="G169" s="46" t="n"/>
      <c r="H169" s="72" t="n"/>
      <c r="I169" s="72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EV-FRIA-0166</t>
        </is>
      </c>
      <c r="B170" s="46" t="n"/>
      <c r="C170" s="46" t="n"/>
      <c r="D170" s="46" t="n"/>
      <c r="E170" s="46" t="n"/>
      <c r="F170" s="46" t="n"/>
      <c r="G170" s="46" t="n"/>
      <c r="H170" s="72" t="n"/>
      <c r="I170" s="72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EV-FRIA-0167</t>
        </is>
      </c>
      <c r="B171" s="46" t="n"/>
      <c r="C171" s="46" t="n"/>
      <c r="D171" s="46" t="n"/>
      <c r="E171" s="46" t="n"/>
      <c r="F171" s="46" t="n"/>
      <c r="G171" s="46" t="n"/>
      <c r="H171" s="72" t="n"/>
      <c r="I171" s="72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EV-FRIA-0168</t>
        </is>
      </c>
      <c r="B172" s="46" t="n"/>
      <c r="C172" s="46" t="n"/>
      <c r="D172" s="46" t="n"/>
      <c r="E172" s="46" t="n"/>
      <c r="F172" s="46" t="n"/>
      <c r="G172" s="46" t="n"/>
      <c r="H172" s="72" t="n"/>
      <c r="I172" s="72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EV-FRIA-0169</t>
        </is>
      </c>
      <c r="B173" s="46" t="n"/>
      <c r="C173" s="46" t="n"/>
      <c r="D173" s="46" t="n"/>
      <c r="E173" s="46" t="n"/>
      <c r="F173" s="46" t="n"/>
      <c r="G173" s="46" t="n"/>
      <c r="H173" s="72" t="n"/>
      <c r="I173" s="72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EV-FRIA-0170</t>
        </is>
      </c>
      <c r="B174" s="46" t="n"/>
      <c r="C174" s="46" t="n"/>
      <c r="D174" s="46" t="n"/>
      <c r="E174" s="46" t="n"/>
      <c r="F174" s="46" t="n"/>
      <c r="G174" s="46" t="n"/>
      <c r="H174" s="72" t="n"/>
      <c r="I174" s="72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EV-FRIA-0171</t>
        </is>
      </c>
      <c r="B175" s="46" t="n"/>
      <c r="C175" s="46" t="n"/>
      <c r="D175" s="46" t="n"/>
      <c r="E175" s="46" t="n"/>
      <c r="F175" s="46" t="n"/>
      <c r="G175" s="46" t="n"/>
      <c r="H175" s="72" t="n"/>
      <c r="I175" s="72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EV-FRIA-0172</t>
        </is>
      </c>
      <c r="B176" s="46" t="n"/>
      <c r="C176" s="46" t="n"/>
      <c r="D176" s="46" t="n"/>
      <c r="E176" s="46" t="n"/>
      <c r="F176" s="46" t="n"/>
      <c r="G176" s="46" t="n"/>
      <c r="H176" s="72" t="n"/>
      <c r="I176" s="72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EV-FRIA-0173</t>
        </is>
      </c>
      <c r="B177" s="46" t="n"/>
      <c r="C177" s="46" t="n"/>
      <c r="D177" s="46" t="n"/>
      <c r="E177" s="46" t="n"/>
      <c r="F177" s="46" t="n"/>
      <c r="G177" s="46" t="n"/>
      <c r="H177" s="72" t="n"/>
      <c r="I177" s="72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EV-FRIA-0174</t>
        </is>
      </c>
      <c r="B178" s="46" t="n"/>
      <c r="C178" s="46" t="n"/>
      <c r="D178" s="46" t="n"/>
      <c r="E178" s="46" t="n"/>
      <c r="F178" s="46" t="n"/>
      <c r="G178" s="46" t="n"/>
      <c r="H178" s="72" t="n"/>
      <c r="I178" s="72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EV-FRIA-0175</t>
        </is>
      </c>
      <c r="B179" s="46" t="n"/>
      <c r="C179" s="46" t="n"/>
      <c r="D179" s="46" t="n"/>
      <c r="E179" s="46" t="n"/>
      <c r="F179" s="46" t="n"/>
      <c r="G179" s="46" t="n"/>
      <c r="H179" s="72" t="n"/>
      <c r="I179" s="72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EV-FRIA-0176</t>
        </is>
      </c>
      <c r="B180" s="46" t="n"/>
      <c r="C180" s="46" t="n"/>
      <c r="D180" s="46" t="n"/>
      <c r="E180" s="46" t="n"/>
      <c r="F180" s="46" t="n"/>
      <c r="G180" s="46" t="n"/>
      <c r="H180" s="72" t="n"/>
      <c r="I180" s="72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EV-FRIA-0177</t>
        </is>
      </c>
      <c r="B181" s="46" t="n"/>
      <c r="C181" s="46" t="n"/>
      <c r="D181" s="46" t="n"/>
      <c r="E181" s="46" t="n"/>
      <c r="F181" s="46" t="n"/>
      <c r="G181" s="46" t="n"/>
      <c r="H181" s="72" t="n"/>
      <c r="I181" s="72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EV-FRIA-0178</t>
        </is>
      </c>
      <c r="B182" s="46" t="n"/>
      <c r="C182" s="46" t="n"/>
      <c r="D182" s="46" t="n"/>
      <c r="E182" s="46" t="n"/>
      <c r="F182" s="46" t="n"/>
      <c r="G182" s="46" t="n"/>
      <c r="H182" s="72" t="n"/>
      <c r="I182" s="72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EV-FRIA-0179</t>
        </is>
      </c>
      <c r="B183" s="46" t="n"/>
      <c r="C183" s="46" t="n"/>
      <c r="D183" s="46" t="n"/>
      <c r="E183" s="46" t="n"/>
      <c r="F183" s="46" t="n"/>
      <c r="G183" s="46" t="n"/>
      <c r="H183" s="72" t="n"/>
      <c r="I183" s="72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EV-FRIA-0180</t>
        </is>
      </c>
      <c r="B184" s="46" t="n"/>
      <c r="C184" s="46" t="n"/>
      <c r="D184" s="46" t="n"/>
      <c r="E184" s="46" t="n"/>
      <c r="F184" s="46" t="n"/>
      <c r="G184" s="46" t="n"/>
      <c r="H184" s="72" t="n"/>
      <c r="I184" s="72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EV-FRIA-0181</t>
        </is>
      </c>
      <c r="B185" s="46" t="n"/>
      <c r="C185" s="46" t="n"/>
      <c r="D185" s="46" t="n"/>
      <c r="E185" s="46" t="n"/>
      <c r="F185" s="46" t="n"/>
      <c r="G185" s="46" t="n"/>
      <c r="H185" s="72" t="n"/>
      <c r="I185" s="72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EV-FRIA-0182</t>
        </is>
      </c>
      <c r="B186" s="46" t="n"/>
      <c r="C186" s="46" t="n"/>
      <c r="D186" s="46" t="n"/>
      <c r="E186" s="46" t="n"/>
      <c r="F186" s="46" t="n"/>
      <c r="G186" s="46" t="n"/>
      <c r="H186" s="72" t="n"/>
      <c r="I186" s="72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EV-FRIA-0183</t>
        </is>
      </c>
      <c r="B187" s="46" t="n"/>
      <c r="C187" s="46" t="n"/>
      <c r="D187" s="46" t="n"/>
      <c r="E187" s="46" t="n"/>
      <c r="F187" s="46" t="n"/>
      <c r="G187" s="46" t="n"/>
      <c r="H187" s="72" t="n"/>
      <c r="I187" s="72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EV-FRIA-0184</t>
        </is>
      </c>
      <c r="B188" s="46" t="n"/>
      <c r="C188" s="46" t="n"/>
      <c r="D188" s="46" t="n"/>
      <c r="E188" s="46" t="n"/>
      <c r="F188" s="46" t="n"/>
      <c r="G188" s="46" t="n"/>
      <c r="H188" s="72" t="n"/>
      <c r="I188" s="72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EV-FRIA-0185</t>
        </is>
      </c>
      <c r="B189" s="46" t="n"/>
      <c r="C189" s="46" t="n"/>
      <c r="D189" s="46" t="n"/>
      <c r="E189" s="46" t="n"/>
      <c r="F189" s="46" t="n"/>
      <c r="G189" s="46" t="n"/>
      <c r="H189" s="72" t="n"/>
      <c r="I189" s="72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EV-FRIA-0186</t>
        </is>
      </c>
      <c r="B190" s="46" t="n"/>
      <c r="C190" s="46" t="n"/>
      <c r="D190" s="46" t="n"/>
      <c r="E190" s="46" t="n"/>
      <c r="F190" s="46" t="n"/>
      <c r="G190" s="46" t="n"/>
      <c r="H190" s="72" t="n"/>
      <c r="I190" s="72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EV-FRIA-0187</t>
        </is>
      </c>
      <c r="B191" s="46" t="n"/>
      <c r="C191" s="46" t="n"/>
      <c r="D191" s="46" t="n"/>
      <c r="E191" s="46" t="n"/>
      <c r="F191" s="46" t="n"/>
      <c r="G191" s="46" t="n"/>
      <c r="H191" s="72" t="n"/>
      <c r="I191" s="72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EV-FRIA-0188</t>
        </is>
      </c>
      <c r="B192" s="46" t="n"/>
      <c r="C192" s="46" t="n"/>
      <c r="D192" s="46" t="n"/>
      <c r="E192" s="46" t="n"/>
      <c r="F192" s="46" t="n"/>
      <c r="G192" s="46" t="n"/>
      <c r="H192" s="72" t="n"/>
      <c r="I192" s="72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EV-FRIA-0189</t>
        </is>
      </c>
      <c r="B193" s="46" t="n"/>
      <c r="C193" s="46" t="n"/>
      <c r="D193" s="46" t="n"/>
      <c r="E193" s="46" t="n"/>
      <c r="F193" s="46" t="n"/>
      <c r="G193" s="46" t="n"/>
      <c r="H193" s="72" t="n"/>
      <c r="I193" s="72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EV-FRIA-0190</t>
        </is>
      </c>
      <c r="B194" s="46" t="n"/>
      <c r="C194" s="46" t="n"/>
      <c r="D194" s="46" t="n"/>
      <c r="E194" s="46" t="n"/>
      <c r="F194" s="46" t="n"/>
      <c r="G194" s="46" t="n"/>
      <c r="H194" s="72" t="n"/>
      <c r="I194" s="72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EV-FRIA-0191</t>
        </is>
      </c>
      <c r="B195" s="46" t="n"/>
      <c r="C195" s="46" t="n"/>
      <c r="D195" s="46" t="n"/>
      <c r="E195" s="46" t="n"/>
      <c r="F195" s="46" t="n"/>
      <c r="G195" s="46" t="n"/>
      <c r="H195" s="72" t="n"/>
      <c r="I195" s="72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EV-FRIA-0192</t>
        </is>
      </c>
      <c r="B196" s="46" t="n"/>
      <c r="C196" s="46" t="n"/>
      <c r="D196" s="46" t="n"/>
      <c r="E196" s="46" t="n"/>
      <c r="F196" s="46" t="n"/>
      <c r="G196" s="46" t="n"/>
      <c r="H196" s="72" t="n"/>
      <c r="I196" s="72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EV-FRIA-0193</t>
        </is>
      </c>
      <c r="B197" s="46" t="n"/>
      <c r="C197" s="46" t="n"/>
      <c r="D197" s="46" t="n"/>
      <c r="E197" s="46" t="n"/>
      <c r="F197" s="46" t="n"/>
      <c r="G197" s="46" t="n"/>
      <c r="H197" s="72" t="n"/>
      <c r="I197" s="72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EV-FRIA-0194</t>
        </is>
      </c>
      <c r="B198" s="46" t="n"/>
      <c r="C198" s="46" t="n"/>
      <c r="D198" s="46" t="n"/>
      <c r="E198" s="46" t="n"/>
      <c r="F198" s="46" t="n"/>
      <c r="G198" s="46" t="n"/>
      <c r="H198" s="72" t="n"/>
      <c r="I198" s="72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EV-FRIA-0195</t>
        </is>
      </c>
      <c r="B199" s="46" t="n"/>
      <c r="C199" s="46" t="n"/>
      <c r="D199" s="46" t="n"/>
      <c r="E199" s="46" t="n"/>
      <c r="F199" s="46" t="n"/>
      <c r="G199" s="46" t="n"/>
      <c r="H199" s="72" t="n"/>
      <c r="I199" s="72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EV-FRIA-0196</t>
        </is>
      </c>
      <c r="B200" s="46" t="n"/>
      <c r="C200" s="46" t="n"/>
      <c r="D200" s="46" t="n"/>
      <c r="E200" s="46" t="n"/>
      <c r="F200" s="46" t="n"/>
      <c r="G200" s="46" t="n"/>
      <c r="H200" s="72" t="n"/>
      <c r="I200" s="72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EV-FRIA-0197</t>
        </is>
      </c>
      <c r="B201" s="46" t="n"/>
      <c r="C201" s="46" t="n"/>
      <c r="D201" s="46" t="n"/>
      <c r="E201" s="46" t="n"/>
      <c r="F201" s="46" t="n"/>
      <c r="G201" s="46" t="n"/>
      <c r="H201" s="72" t="n"/>
      <c r="I201" s="72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EV-FRIA-0198</t>
        </is>
      </c>
      <c r="B202" s="46" t="n"/>
      <c r="C202" s="46" t="n"/>
      <c r="D202" s="46" t="n"/>
      <c r="E202" s="46" t="n"/>
      <c r="F202" s="46" t="n"/>
      <c r="G202" s="46" t="n"/>
      <c r="H202" s="72" t="n"/>
      <c r="I202" s="72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EV-FRIA-0199</t>
        </is>
      </c>
      <c r="B203" s="46" t="n"/>
      <c r="C203" s="46" t="n"/>
      <c r="D203" s="46" t="n"/>
      <c r="E203" s="46" t="n"/>
      <c r="F203" s="46" t="n"/>
      <c r="G203" s="46" t="n"/>
      <c r="H203" s="72" t="n"/>
      <c r="I203" s="72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EV-FRIA-0200</t>
        </is>
      </c>
      <c r="B204" s="46" t="n"/>
      <c r="C204" s="46" t="n"/>
      <c r="D204" s="46" t="n"/>
      <c r="E204" s="46" t="n"/>
      <c r="F204" s="46" t="n"/>
      <c r="G204" s="46" t="n"/>
      <c r="H204" s="72" t="n"/>
      <c r="I204" s="72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autoFilter ref="A4:N204"/>
  <mergeCells count="2">
    <mergeCell ref="A2:N2"/>
    <mergeCell ref="A1:N1"/>
  </mergeCells>
  <conditionalFormatting sqref="I5:I204">
    <cfRule type="expression" priority="1" dxfId="0">
      <formula>AND(I5&lt;&gt;"",I5&lt;TODAY())</formula>
    </cfRule>
  </conditionalFormatting>
  <conditionalFormatting sqref="K5:K204">
    <cfRule type="expression" priority="2" dxfId="2">
      <formula>K5="Current"</formula>
    </cfRule>
  </conditionalFormatting>
  <dataValidations count="2">
    <dataValidation sqref="K5:K204" showDropDown="0" showInputMessage="0" showErrorMessage="0" allowBlank="0" type="list">
      <formula1>"Current,Draft,Superseded,Expired,Rejected"</formula1>
    </dataValidation>
    <dataValidation sqref="M5:M20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selection activeCell="A1" sqref="A1"/>
    </sheetView>
  </sheetViews>
  <sheetFormatPr baseColWidth="8" defaultRowHeight="15"/>
  <cols>
    <col width="35" customWidth="1" style="70" min="1" max="1"/>
    <col width="27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FRIA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Article 27 readiness only. The workbook does not decide whether a deployment is substantively lawful under every fundamental-rights or sectoral rule.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71" t="inlineStr">
        <is>
          <t>Metric</t>
        </is>
      </c>
      <c r="B4" s="71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General Article 27 route</t>
        </is>
      </c>
      <c r="B5" s="44">
        <f>'01_SYSTEM_PROFILE'!B43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General binding date</t>
        </is>
      </c>
      <c r="B6" s="73">
        <f>'01_SYSTEM_PROFILE'!B44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Article 5(2) special route</t>
        </is>
      </c>
      <c r="B7" s="44">
        <f>'01_SYSTEM_PROFILE'!B45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First-use / prior-assessment route</t>
        </is>
      </c>
      <c r="B8" s="44">
        <f>'01_SYSTEM_PROFILE'!B46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DPIA cross-reference route</t>
        </is>
      </c>
      <c r="B9" s="44">
        <f>'01_SYSTEM_PROFILE'!B47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MSA notification route</t>
        </is>
      </c>
      <c r="B10" s="44">
        <f>'01_SYSTEM_PROFILE'!B48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Registration handoff</t>
        </is>
      </c>
      <c r="B11" s="44">
        <f>'01_SYSTEM_PROFILE'!B49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COUNTIFS('02_CONTROL_MATRIX'!D5:D20,"&lt;&gt;Not applicable*",'02_CONTROL_MATRIX'!I5:I20,"Not started")+COUNTIFS('02_CONTROL_MATRIX'!D5:D20,"&lt;&gt;Not applicable*",'02_CONTROL_MATRIX'!I5:I20,"In progress")+COUNTIFS('02_CONTROL_MATRIX'!D5:D20,"&lt;&gt;Not applicable*",'02_CONTROL_MATRIX'!I5:I20,"Blocked")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controls lacking current evidence</t>
        </is>
      </c>
      <c r="B13" s="44">
        <f>COUNTIFS('02_CONTROL_MATRIX'!D5:D20,"&lt;&gt;Not applicable*",'02_CONTROL_MATRIX'!I5:I20,"Verified",'02_CONTROL_MATRIX'!K5:K20,"&lt;&gt;Current evidence")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Rights relevance unresolved</t>
        </is>
      </c>
      <c r="B14" s="44">
        <f>'03_RIGHTS_RISK_REGISTER'!B33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Relevant rights lacking specific harm</t>
        </is>
      </c>
      <c r="B15" s="44">
        <f>'03_RIGHTS_RISK_REGISTER'!B34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Relevant rights missing provider-info consideration</t>
        </is>
      </c>
      <c r="B16" s="44">
        <f>'03_RIGHTS_RISK_REGISTER'!B35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Residual rights concerns / potential unacceptability</t>
        </is>
      </c>
      <c r="B17" s="44">
        <f>'03_RIGHTS_RISK_REGISTER'!B36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Rights assessments not independently reviewed</t>
        </is>
      </c>
      <c r="B18" s="44">
        <f>'03_RIGHTS_RISK_REGISTER'!B37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Rights-risk evidence gaps</t>
        </is>
      </c>
      <c r="B19" s="44">
        <f>'03_RIGHTS_RISK_REGISTER'!B38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Core oversight / governance measures open</t>
        </is>
      </c>
      <c r="B20" s="44">
        <f>'04_MITIGATION_OVERSIGHT'!B21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Verified measures lacking evidence</t>
        </is>
      </c>
      <c r="B21" s="44">
        <f>'04_MITIGATION_OVERSIGHT'!B22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Notification action status</t>
        </is>
      </c>
      <c r="B22" s="44">
        <f>'05_NOTIFICATION_REASSESS'!J39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Article 49 registration action status</t>
        </is>
      </c>
      <c r="B23" s="44">
        <f>'05_NOTIFICATION_REASSESS'!J41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Article 5(2) registration action status</t>
        </is>
      </c>
      <c r="B24" s="44">
        <f>'05_NOTIFICATION_REASSESS'!J42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Open reassessment items</t>
        </is>
      </c>
      <c r="B25" s="44">
        <f>COUNTIF('05_NOTIFICATION_REASSESS'!I48:I87,"Open")+COUNTIF('05_NOTIFICATION_REASSESS'!I48:I87,"Assessment")+COUNTIF('05_NOTIFICATION_REASSESS'!I48:I87,"Escalated")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Expired current evidence</t>
        </is>
      </c>
      <c r="B26" s="44">
        <f>TEXT(COUNTIFS('06_EVIDENCE_REGISTER'!I5:I204,"&lt;"&amp;TODAY(),'06_EVIDENCE_REGISTER'!I5:I204,"&gt;0",'06_EVIDENCE_REGISTER'!K5:K204,"Current"),"0")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OVERALL FRIA JUDGMENT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31" customHeight="1" s="70">
      <c r="A29" s="40" t="inlineStr">
        <is>
          <t>Field</t>
        </is>
      </c>
      <c r="B29" s="40" t="inlineStr">
        <is>
          <t>Decision / rationale</t>
        </is>
      </c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Overall FRIA state</t>
        </is>
      </c>
      <c r="B30" s="46" t="str"/>
      <c r="C30" s="48" t="inlineStr">
        <is>
          <t>Document deployment limitations, residual rights concerns, unresolved legal/policy decisions, conditions and approval reference.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23" customHeight="1" s="70">
      <c r="A32" s="33" t="inlineStr">
        <is>
          <t>READINESS DECISION</t>
        </is>
      </c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9">
        <f>IF(AND(B5&lt;&gt;"In scope — Article 27 FRIA",B7&lt;&gt;"FRIA required before use — Article 5(2) special route"),IF(OR(B5="Needs assessment",B7="Needs assessment"),"SCOPE NOT RESOLVED","FRIA ROUTE NOT TRIGGERED BY CURRENT PROFILE"),IF(B12&gt;0,"NOT READY — CONTROL GAPS REMAIN",IF(B13&gt;0,"NOT READY — VERIFIED CONTROLS LACK CURRENT EVIDENCE",IF(OR(B14&gt;0,B15&gt;0,B16&gt;0),"NOT READY — RIGHTS IMPACT ANALYSIS INCOMPLETE",IF(OR(B17&gt;0,B18&gt;0,B19&gt;0),"NOT READY — RESIDUAL RIGHTS / REVIEW / EVIDENCE GAPS",IF(OR(B20&gt;0,B21&gt;0),"NOT READY — HUMAN OVERSIGHT / GOVERNANCE MEASURES INCOMPLETE",IF(AND(OR(B5="In scope — Article 27 FRIA",B7="FRIA required before use — Article 5(2) special route"),LEFT(B22,5)&lt;&gt;"Draft",LEFT(B22,9)&lt;&gt;"Submitted",LEFT(B22,6)&lt;&gt;"Exempt"),"NOT READY — MSA NOTIFICATION PACKAGE NOT PREPARED",IF(AND(LEFT(B11,10)="Article 49",OR(B23="Not started",B23="Needs assessment",B23="Blocked")),"NOT READY — ARTICLE 49 REGISTRATION HANDOFF INCOMPLETE",IF(AND(B7="FRIA required before use — Article 5(2) special route",OR(B24="Not started",B24="Needs assessment",B24="Blocked")),"BLOCK — ARTICLE 5(2) PRE-USE REGISTRATION / FRIA GATE INCOMPLETE",IF(B25&gt;0,"NOT READY — REASSESSMENT ITEMS OPEN",IF(VALUE(B26)&gt;0,"NOT READY — EXPIRED EVIDENCE",IF(OR(B30="Not complete",B30="Needs assessment",B30=""),"NOT READY — OVERALL FRIA JUDGMENT INCOMPLETE","READY FOR INDEPENDENT FRIA REVIEW"))))))))))))</f>
        <v/>
      </c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0">
      <c r="A38" s="33" t="inlineStr">
        <is>
          <t>INDEPENDENT REVIEW / SIGN-OFF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Reviewer name</t>
        </is>
      </c>
      <c r="B39" s="46" t="str"/>
      <c r="C39" s="6" t="inlineStr">
        <is>
          <t>Review date</t>
        </is>
      </c>
      <c r="D39" s="72" t="str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Role / organisation</t>
        </is>
      </c>
      <c r="B40" s="46" t="str"/>
      <c r="C40" s="6" t="inlineStr">
        <is>
          <t>Decision</t>
        </is>
      </c>
      <c r="D40" s="46" t="str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27 legal scope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Affected-person/group and fundamental-rights analysis reviewed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Provider Article 13 information / oversight implementation reviewed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Materialisation measures / governance / complaints reviewed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DPIA cross-reference / prior-assessment reliance reviewed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MSA notification / Article 49 / Article 5(2) handoffs reviewed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Scope limitations / assumptions</t>
        </is>
      </c>
      <c r="B47" s="48" t="str"/>
      <c r="C47" s="1" t="n"/>
      <c r="D47" s="1" t="n"/>
      <c r="E47" s="1" t="n"/>
      <c r="F47" s="1" t="n"/>
      <c r="G47" s="1" t="n"/>
      <c r="H47" s="1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Reviewer comments</t>
        </is>
      </c>
      <c r="B48" s="48" t="str"/>
      <c r="C48" s="1" t="n"/>
      <c r="D48" s="1" t="n"/>
      <c r="E48" s="1" t="n"/>
      <c r="F48" s="1" t="n"/>
      <c r="G48" s="1" t="n"/>
      <c r="H48" s="1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Approval reference / evidence ID</t>
        </is>
      </c>
      <c r="B49" s="48" t="str"/>
      <c r="C49" s="1" t="n"/>
      <c r="D49" s="1" t="n"/>
      <c r="E49" s="1" t="n"/>
      <c r="F49" s="1" t="n"/>
      <c r="G49" s="1" t="n"/>
      <c r="H49" s="1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mergeCells count="17">
    <mergeCell ref="A1:H1"/>
    <mergeCell ref="A3:H3"/>
    <mergeCell ref="B41:H41"/>
    <mergeCell ref="B49:H49"/>
    <mergeCell ref="A38:H38"/>
    <mergeCell ref="A2:H2"/>
    <mergeCell ref="B43:H43"/>
    <mergeCell ref="B44:H44"/>
    <mergeCell ref="A28:H28"/>
    <mergeCell ref="B47:H47"/>
    <mergeCell ref="B48:H48"/>
    <mergeCell ref="A33:H36"/>
    <mergeCell ref="B42:H42"/>
    <mergeCell ref="A32:H32"/>
    <mergeCell ref="C30:H30"/>
    <mergeCell ref="B45:H45"/>
    <mergeCell ref="B46:H46"/>
  </mergeCells>
  <conditionalFormatting sqref="A33:H36">
    <cfRule type="expression" priority="1" dxfId="0">
      <formula>LEFT(A33,5)="BLOCK"</formula>
    </cfRule>
    <cfRule type="expression" priority="2" dxfId="0">
      <formula>LEFT(A33,9)="NOT READY"</formula>
    </cfRule>
    <cfRule type="expression" priority="3" dxfId="2">
      <formula>LEFT(A33,5)="READY"</formula>
    </cfRule>
  </conditionalFormatting>
  <dataValidations count="2">
    <dataValidation sqref="B30" showDropDown="0" showInputMessage="0" showErrorMessage="0" allowBlank="0" type="list">
      <formula1>"Assessment complete for independent review,Complete with conditions / unresolved policy decision,Not complete,Needs assessment"</formula1>
    </dataValidation>
    <dataValidation sqref="D40" showDropDown="0" showInputMessage="0" showErrorMessage="0" allowBlank="0" type="list">
      <formula1>"Confirmed,Confirmed with conditions,Not confirmed,Further legal / rights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40" customWidth="1" style="70" min="2" max="2"/>
    <col width="44" customWidth="1" style="70" min="3" max="3"/>
    <col width="23" customWidth="1" style="70" min="4" max="4"/>
    <col width="64" customWidth="1" style="70" min="5" max="5"/>
    <col width="72" customWidth="1" style="70" min="6" max="6"/>
  </cols>
  <sheetData>
    <row r="1" ht="35" customHeight="1" s="70">
      <c r="A1" s="15" t="inlineStr">
        <is>
          <t>FRIA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EU law first. Commission/AI Office implementation materials are labelled with their actual current status.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SRC-FRIA-01</t>
        </is>
      </c>
      <c r="B5" s="6" t="inlineStr">
        <is>
          <t>Regulation (EU) 2024/1689 — consolidated 27 July 2026</t>
        </is>
      </c>
      <c r="C5" s="6" t="inlineStr">
        <is>
          <t>Arts. 5(2), 13, 27, 46, 49; Annex VIII; Recitals 93 &amp; 96</t>
        </is>
      </c>
      <c r="D5" s="16" t="inlineStr">
        <is>
          <t>Binding EU law</t>
        </is>
      </c>
      <c r="E5" s="6" t="inlineStr">
        <is>
          <t>Primary FRIA scope/content/notification/registration baseline</t>
        </is>
      </c>
      <c r="F5" s="74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SRC-FRIA-02</t>
        </is>
      </c>
      <c r="B6" s="6" t="inlineStr">
        <is>
          <t>Regulation (EU) 2026/1744 — Digital Omnibus on AI</t>
        </is>
      </c>
      <c r="C6" s="6" t="inlineStr">
        <is>
          <t>Art. 27(4)–(5) amendments; Art. 113(3)(c) timing</t>
        </is>
      </c>
      <c r="D6" s="16" t="inlineStr">
        <is>
          <t>Binding EU law</t>
        </is>
      </c>
      <c r="E6" s="6" t="inlineStr">
        <is>
          <t>Current DPIA cross-reference rule, AI Office template responsibility and 2 Dec 2027 date</t>
        </is>
      </c>
      <c r="F6" s="74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SRC-FRIA-03</t>
        </is>
      </c>
      <c r="B7" s="6" t="inlineStr">
        <is>
          <t>European Commission — supporting AI Act implementation with clear guidelines</t>
        </is>
      </c>
      <c r="C7" s="6" t="inlineStr">
        <is>
          <t>FRIA guidelines/template implementation work</t>
        </is>
      </c>
      <c r="D7" s="16" t="inlineStr">
        <is>
          <t>Commission implementation information</t>
        </is>
      </c>
      <c r="E7" s="6" t="inlineStr">
        <is>
          <t>Confirms FRIA template/guidance remains implementation work as of 31 July 2026</t>
        </is>
      </c>
      <c r="F7" s="74" t="inlineStr">
        <is>
          <t>https://digital-strategy.ec.europa.eu/en/news/supporting-implementation-ai-act-clear-guidelines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SRC-FRIA-04</t>
        </is>
      </c>
      <c r="B8" s="6" t="inlineStr">
        <is>
          <t>European Commission / AI Act Service Desk — Recital 96</t>
        </is>
      </c>
      <c r="C8" s="6" t="inlineStr">
        <is>
          <t>FRIA purpose and possible stakeholder involvement</t>
        </is>
      </c>
      <c r="D8" s="16" t="inlineStr">
        <is>
          <t>Non-binding explanatory recital/service information</t>
        </is>
      </c>
      <c r="E8" s="6" t="inlineStr">
        <is>
          <t>Good-practice stakeholder involvement and contextual purpose</t>
        </is>
      </c>
      <c r="F8" s="74" t="inlineStr">
        <is>
          <t>https://ai-act-service-desk.ec.europa.eu/en/ai-act/recital-96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SRC-FRIA-05</t>
        </is>
      </c>
      <c r="B9" s="6" t="inlineStr">
        <is>
          <t>Regulation (EU) 2016/679 — GDPR</t>
        </is>
      </c>
      <c r="C9" s="6" t="inlineStr">
        <is>
          <t>Article 35 DPIA and related accountability rules</t>
        </is>
      </c>
      <c r="D9" s="16" t="inlineStr">
        <is>
          <t>Binding EU data-protection law</t>
        </is>
      </c>
      <c r="E9" s="6" t="inlineStr">
        <is>
          <t>DPIA cross-reference route where applicable</t>
        </is>
      </c>
      <c r="F9" s="74" t="inlineStr">
        <is>
          <t>https://eur-lex.europa.eu/eli/reg/2016/679/oj/eng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SRC-FRIA-06</t>
        </is>
      </c>
      <c r="B10" s="6" t="inlineStr">
        <is>
          <t>Directive (EU) 2016/680 — Law Enforcement Directive</t>
        </is>
      </c>
      <c r="C10" s="6" t="inlineStr">
        <is>
          <t>Article 27 DPIA and relevant safeguards</t>
        </is>
      </c>
      <c r="D10" s="16" t="inlineStr">
        <is>
          <t>Binding EU data-protection law</t>
        </is>
      </c>
      <c r="E10" s="6" t="inlineStr">
        <is>
          <t>DPIA cross-reference route in competent-authority/law-enforcement contexts</t>
        </is>
      </c>
      <c r="F10" s="74" t="inlineStr">
        <is>
          <t>https://eur-lex.europa.eu/eli/dir/2016/680/oj/eng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Fundamental Rights Impact Assessment Control</dc:title>
  <dc:subject xmlns:dc="http://purl.org/dc/elements/1.1/">EU AI Act compliance workbook</dc:subject>
  <dcterms:created xmlns:dcterms="http://purl.org/dc/terms/" xmlns:xsi="http://www.w3.org/2001/XMLSchema-instance" xsi:type="dcterms:W3CDTF">2026-09-06T12:57:32Z</dcterms:created>
  <dcterms:modified xmlns:dcterms="http://purl.org/dc/terms/" xmlns:xsi="http://www.w3.org/2001/XMLSchema-instance" xsi:type="dcterms:W3CDTF">2026-09-06T12:57:32Z</dcterms:modified>
  <cp:lastModifiedBy>AZComply</cp:lastModifiedBy>
</cp:coreProperties>
</file>