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SYSTEM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MONITORING_PLAN" sheetId="4" state="visible" r:id="rId4"/>
    <sheet xmlns:r="http://schemas.openxmlformats.org/officeDocument/2006/relationships" name="04_DATA_SIGNAL_LOG" sheetId="5" state="visible" r:id="rId5"/>
    <sheet xmlns:r="http://schemas.openxmlformats.org/officeDocument/2006/relationships" name="05_INCIDENT_CORRECTIVE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'00_README'!$A$1:$C$42</definedName>
    <definedName name="_xlnm.Print_Area" localSheetId="1">'01_SYSTEM_PROFILE'!$A$1:$D$49</definedName>
    <definedName name="_xlnm._FilterDatabase" localSheetId="2" hidden="1">'02_CONTROL_MATRIX'!$A$4:$M$21</definedName>
    <definedName name="_xlnm.Print_Titles" localSheetId="2">'02_CONTROL_MATRIX'!$4:$4</definedName>
    <definedName name="_xlnm.Print_Area" localSheetId="2">'02_CONTROL_MATRIX'!$A$1:$M$21</definedName>
    <definedName name="_xlnm._FilterDatabase" localSheetId="3" hidden="1">'03_MONITORING_PLAN'!$A$4:$L$26</definedName>
    <definedName name="_xlnm.Print_Titles" localSheetId="3">'03_MONITORING_PLAN'!$4:$4</definedName>
    <definedName name="_xlnm.Print_Area" localSheetId="3">'03_MONITORING_PLAN'!$A$1:$L$26</definedName>
    <definedName name="_xlnm._FilterDatabase" localSheetId="4" hidden="1">'04_DATA_SIGNAL_LOG'!$A$4:$P$114</definedName>
    <definedName name="_xlnm.Print_Titles" localSheetId="4">'04_DATA_SIGNAL_LOG'!$4:$4</definedName>
    <definedName name="_xlnm.Print_Area" localSheetId="4">'04_DATA_SIGNAL_LOG'!$A$1:$P$114</definedName>
    <definedName name="_xlnm._FilterDatabase" localSheetId="5" hidden="1">'05_INCIDENT_CORRECTIVE'!$A$4:$S$74</definedName>
    <definedName name="_xlnm.Print_Titles" localSheetId="5">'05_INCIDENT_CORRECTIVE'!$4:$4</definedName>
    <definedName name="_xlnm.Print_Area" localSheetId="5">'05_INCIDENT_CORRECTIVE'!$A$1:$S$74</definedName>
    <definedName name="_xlnm._FilterDatabase" localSheetId="6" hidden="1">'06_EVIDENCE_REGISTER'!$A$4:$N$184</definedName>
    <definedName name="_xlnm.Print_Titles" localSheetId="6">'06_EVIDENCE_REGISTER'!$4:$4</definedName>
    <definedName name="_xlnm.Print_Area" localSheetId="6">'06_EVIDENCE_REGISTER'!$A$1:$N$184</definedName>
    <definedName name="_xlnm.Print_Area" localSheetId="7">'07_DASHBOARD_SIGNOFF'!$A$1:$C$44</definedName>
    <definedName name="_xlnm._FilterDatabase" localSheetId="8" hidden="1">'08_SOURCE_REGISTER'!$A$4:$F$10</definedName>
    <definedName name="_xlnm.Print_Titles" localSheetId="8">'08_SOURCE_REGISTER'!$4:$4</definedName>
    <definedName name="_xlnm.Print_Area" localSheetId="8">'08_SOURCE_REGISTER'!$A$1:$F$10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10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2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  <fill>
      <patternFill patternType="solid">
        <fgColor rgb="FFEAF1FF"/>
      </patternFill>
    </fill>
    <fill>
      <patternFill patternType="solid">
        <fgColor rgb="FF0B1F3A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82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2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 wrapText="1"/>
    </xf>
    <xf numFmtId="0" fontId="1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1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center" wrapText="1"/>
    </xf>
    <xf numFmtId="0" fontId="1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1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2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" fillId="7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1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1" fillId="8" borderId="0" applyAlignment="1" pivotButton="0" quotePrefix="0" xfId="0">
      <alignment vertical="top" wrapText="1"/>
    </xf>
    <xf numFmtId="0" fontId="6" fillId="8" borderId="0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1" fillId="9" borderId="0" applyAlignment="1" pivotButton="0" quotePrefix="0" xfId="0">
      <alignment vertical="top" wrapText="1"/>
    </xf>
    <xf numFmtId="0" fontId="6" fillId="9" borderId="0" applyAlignment="1" pivotButton="0" quotePrefix="0" xfId="0">
      <alignment vertical="top" wrapText="1"/>
    </xf>
    <xf numFmtId="0" fontId="1" fillId="9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165" fontId="1" fillId="7" borderId="0" applyAlignment="1" pivotButton="0" quotePrefix="0" xfId="0">
      <alignment vertical="top" wrapText="1"/>
    </xf>
    <xf numFmtId="165" fontId="1" fillId="7" borderId="1" applyAlignment="1" pivotButton="0" quotePrefix="0" xfId="0">
      <alignment vertical="top" wrapText="1"/>
    </xf>
    <xf numFmtId="165" fontId="1" fillId="3" borderId="0" applyAlignment="1" pivotButton="0" quotePrefix="0" xfId="0">
      <alignment vertical="top" wrapText="1"/>
    </xf>
    <xf numFmtId="165" fontId="1" fillId="3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top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center" wrapText="1"/>
    </xf>
    <xf numFmtId="0" fontId="0" fillId="0" borderId="0" pivotButton="0" quotePrefix="0" xfId="0"/>
    <xf numFmtId="0" fontId="1" fillId="10" borderId="0" applyAlignment="1" pivotButton="0" quotePrefix="0" xfId="0">
      <alignment vertical="top" wrapText="1"/>
    </xf>
    <xf numFmtId="0" fontId="7" fillId="11" borderId="0" applyAlignment="1" pivotButton="0" quotePrefix="0" xfId="0">
      <alignment horizontal="center" vertical="center" wrapText="1"/>
    </xf>
    <xf numFmtId="164" fontId="1" fillId="7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5" fontId="1" fillId="7" borderId="0" applyAlignment="1" pivotButton="0" quotePrefix="0" xfId="0">
      <alignment vertical="top" wrapText="1"/>
    </xf>
    <xf numFmtId="165" fontId="1" fillId="3" borderId="0" applyAlignment="1" pivotButton="0" quotePrefix="0" xfId="0">
      <alignment vertical="top" wrapText="1"/>
    </xf>
    <xf numFmtId="0" fontId="9" fillId="0" borderId="2" pivotButton="0" quotePrefix="0" xfId="1"/>
  </cellXfs>
  <cellStyles count="2">
    <cellStyle name="Normal" xfId="0"/>
    <cellStyle name="Hyperlink" xfId="1" builtinId="8" hidden="0"/>
  </cellStyles>
  <dxfs count="16"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ai-act-service-desk.ec.europa.eu/en/ai-act/article-72" TargetMode="External" Id="rId3"/><Relationship Type="http://schemas.openxmlformats.org/officeDocument/2006/relationships/hyperlink" Target="https://ai-act-service-desk.ec.europa.eu/en/ai-act/article-73" TargetMode="External" Id="rId4"/><Relationship Type="http://schemas.openxmlformats.org/officeDocument/2006/relationships/hyperlink" Target="https://digital-strategy.ec.europa.eu/en/consultations/ai-act-commission-issues-draft-guidance-and-reporting-template-serious-ai-incidents-and-seeks" TargetMode="External" Id="rId5"/><Relationship Type="http://schemas.openxmlformats.org/officeDocument/2006/relationships/hyperlink" Target="https://digital-strategy.ec.europa.eu/en/policies/regulatory-framework-ai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selection activeCell="A1" sqref="A1"/>
    </sheetView>
  </sheetViews>
  <sheetFormatPr baseColWidth="8" defaultRowHeight="15"/>
  <cols>
    <col width="20" customWidth="1" style="74" min="1" max="1"/>
    <col width="22" customWidth="1" style="74" min="2" max="2"/>
    <col width="22" customWidth="1" style="74" min="3" max="3"/>
    <col width="22" customWidth="1" style="74" min="4" max="4"/>
    <col width="22" customWidth="1" style="74" min="5" max="5"/>
    <col width="22" customWidth="1" style="74" min="6" max="6"/>
    <col width="22" customWidth="1" style="74" min="7" max="7"/>
    <col width="22" customWidth="1" style="74" min="8" max="8"/>
  </cols>
  <sheetData>
    <row r="1" ht="35" customHeight="1" s="74">
      <c r="A1" s="15" t="inlineStr">
        <is>
          <t>AZComply — Post-Market Monitoring Control Workbook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4">
      <c r="A2" s="21" t="inlineStr">
        <is>
          <t>EU AI Act • Article 72 PMS • Article 73 serious incidents • Article 9 risk feedback • Article 20 corrective actions • Annex IV technical documentation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27" t="inlineStr">
        <is>
          <t>PURPOSE
Turn post-market monitoring into a controlled lifecycle assurance system: scope → PMS plan → data collection → continuous-compliance analysis → risk feedback → incident escalation/corrective action → evidence → independent review.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1" t="n"/>
      <c r="H4" s="1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 ht="23" customHeight="1" s="74">
      <c r="A7" s="33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35" t="inlineStr">
        <is>
          <t>Designed for</t>
        </is>
      </c>
      <c r="B8" s="7" t="inlineStr">
        <is>
          <t>Providers of high-risk AI systems. One high-risk system / materially distinct monitored configuration per workbook.</t>
        </is>
      </c>
      <c r="C8" s="1" t="n"/>
      <c r="D8" s="1" t="n"/>
      <c r="E8" s="1" t="n"/>
      <c r="F8" s="1" t="n"/>
      <c r="G8" s="1" t="n"/>
      <c r="H8" s="1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35" t="inlineStr">
        <is>
          <t>It does</t>
        </is>
      </c>
      <c r="B9" s="7" t="inlineStr">
        <is>
          <t>Operationalise Article 72 PMS, connect deployer/other-source data to continuous Chapter III Section 2 compliance, route findings back to Article 9, and manage Article 73 serious-incident escalation.</t>
        </is>
      </c>
      <c r="C9" s="1" t="n"/>
      <c r="D9" s="1" t="n"/>
      <c r="E9" s="1" t="n"/>
      <c r="F9" s="1" t="n"/>
      <c r="G9" s="1" t="n"/>
      <c r="H9" s="1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35" t="inlineStr">
        <is>
          <t>It does not</t>
        </is>
      </c>
      <c r="B10" s="7" t="inlineStr">
        <is>
          <t>Invent a mandatory EU PMS-plan template before Commission guidance exists, replace Article 73 authority reporting, certify full AI Act compliance, or turn every performance deviation into a 'serious incident'.</t>
        </is>
      </c>
      <c r="C10" s="1" t="n"/>
      <c r="D10" s="1" t="n"/>
      <c r="E10" s="1" t="n"/>
      <c r="F10" s="1" t="n"/>
      <c r="G10" s="1" t="n"/>
      <c r="H10" s="1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35" t="inlineStr">
        <is>
          <t>Critical principle</t>
        </is>
      </c>
      <c r="B11" s="7" t="inlineStr">
        <is>
          <t>PMS and serious-incident reporting are different layers: Article 72 continuously learns from performance/lifetime data; Article 73 is a separate authority-reporting route when the legal serious-incident threshold is met.</t>
        </is>
      </c>
      <c r="C11" s="1" t="n"/>
      <c r="D11" s="1" t="n"/>
      <c r="E11" s="1" t="n"/>
      <c r="F11" s="1" t="n"/>
      <c r="G11" s="1" t="n"/>
      <c r="H11" s="1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 s="74">
      <c r="A13" s="33" t="inlineStr">
        <is>
          <t>CURRENT 2026 LEGAL BASELINE</t>
        </is>
      </c>
      <c r="B13" s="1" t="n"/>
      <c r="C13" s="1" t="n"/>
      <c r="D13" s="1" t="n"/>
      <c r="E13" s="1" t="n"/>
      <c r="F13" s="1" t="n"/>
      <c r="G13" s="1" t="n"/>
      <c r="H13" s="1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 s="74">
      <c r="A14" s="40" t="inlineStr">
        <is>
          <t>Provision</t>
        </is>
      </c>
      <c r="B14" s="40" t="inlineStr">
        <is>
          <t>Current rule</t>
        </is>
      </c>
      <c r="C14" s="40" t="inlineStr">
        <is>
          <t>Workbook treatment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Article 72(1)</t>
        </is>
      </c>
      <c r="B15" s="44" t="inlineStr">
        <is>
          <t>Provider establishes/documents a PMS system proportionate to AI technology and high-risk-system risks</t>
        </is>
      </c>
      <c r="C15" s="6" t="inlineStr">
        <is>
          <t>Proportionality and system scope are explicit controls.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Article 72(2)</t>
        </is>
      </c>
      <c r="B16" s="44" t="inlineStr">
        <is>
          <t>Actively/systematically collect, document and analyse relevant lifetime performance data from deployers and other sources to evaluate continuous Chapter III Section 2 compliance</t>
        </is>
      </c>
      <c r="C16" s="6" t="inlineStr">
        <is>
          <t>Data-source register + signal log + compliance-impact analysis.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Article 72(3)</t>
        </is>
      </c>
      <c r="B17" s="44" t="inlineStr">
        <is>
          <t>PMS is based on a PMS plan in Annex IV technical documentation; Digital Omnibus now requires Commission guidance incl. a template by 2 September 2027</t>
        </is>
      </c>
      <c r="C17" s="6" t="inlineStr">
        <is>
          <t>Workbook provides a structured interim plan, clearly labelled as not the future Commission template.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Article 72(4)</t>
        </is>
      </c>
      <c r="B18" s="44" t="inlineStr">
        <is>
          <t>Existing PMS under Annex I Section A product law may be integrated if equivalent protection is achieved; same option for Annex III point 5 systems of qualifying financial institutions</t>
        </is>
      </c>
      <c r="C18" s="6" t="inlineStr">
        <is>
          <t>Integration route is documented, not treated as an exemption.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Article 73</t>
        </is>
      </c>
      <c r="B19" s="44" t="inlineStr">
        <is>
          <t>Serious incidents have separate reporting deadlines and investigation/corrective-action duties</t>
        </is>
      </c>
      <c r="C19" s="6" t="inlineStr">
        <is>
          <t>Dedicated incident register with deadline formulas and reporting route.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 ht="23" customHeight="1" s="74">
      <c r="A21" s="33" t="inlineStr">
        <is>
          <t>APPLICATION / IMPLEMENTATION DATES</t>
        </is>
      </c>
      <c r="B21" s="1" t="n"/>
      <c r="C21" s="1" t="n"/>
      <c r="D21" s="1" t="n"/>
      <c r="E21" s="1" t="n"/>
      <c r="F21" s="1" t="n"/>
      <c r="G21" s="1" t="n"/>
      <c r="H21" s="1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31" customHeight="1" s="74">
      <c r="A22" s="40" t="inlineStr">
        <is>
          <t>Item</t>
        </is>
      </c>
      <c r="B22" s="40" t="inlineStr">
        <is>
          <t>Date / status</t>
        </is>
      </c>
      <c r="C22" s="40" t="inlineStr">
        <is>
          <t>Meaning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Article 72 / 73 general application</t>
        </is>
      </c>
      <c r="B23" s="47" t="inlineStr">
        <is>
          <t>2 August 2026</t>
        </is>
      </c>
      <c r="C23" s="6" t="inlineStr">
        <is>
          <t>Chapter IX is not part of the Digital Omnibus delay for Chapter III Sections 1–3.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Annex III high-risk classification/requirements</t>
        </is>
      </c>
      <c r="B24" s="47" t="inlineStr">
        <is>
          <t>2 December 2027</t>
        </is>
      </c>
      <c r="C24" s="6" t="inlineStr">
        <is>
          <t>Use classification/high-risk packages in parallel; PMS workbook records the classification route separately.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Annex I high-risk classification/requirements</t>
        </is>
      </c>
      <c r="B25" s="47" t="inlineStr">
        <is>
          <t>2 August 2028</t>
        </is>
      </c>
      <c r="C25" s="6" t="inlineStr">
        <is>
          <t>Same distinction for product high-risk systems.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Commission Article 72 PMS guidance/template</t>
        </is>
      </c>
      <c r="B26" s="47" t="inlineStr">
        <is>
          <t>Due 2 September 2027</t>
        </is>
      </c>
      <c r="C26" s="6" t="inlineStr">
        <is>
          <t>Replace/align this interim plan structure when final Commission guidance is published.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23" customHeight="1" s="74">
      <c r="A28" s="33" t="inlineStr">
        <is>
          <t>8-STEP OPERATING PLAN</t>
        </is>
      </c>
      <c r="B28" s="1" t="n"/>
      <c r="C28" s="1" t="n"/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39" t="inlineStr">
        <is>
          <t>1</t>
        </is>
      </c>
      <c r="B29" s="44" t="inlineStr">
        <is>
          <t>Profile</t>
        </is>
      </c>
      <c r="C29" s="7" t="inlineStr">
        <is>
          <t>Enter provider/high-risk, product-law/financial-institution, data-source and incident-routing facts in 01_SYSTEM_PROFILE.</t>
        </is>
      </c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39" t="inlineStr">
        <is>
          <t>2</t>
        </is>
      </c>
      <c r="B30" s="44" t="inlineStr">
        <is>
          <t>Resolve scope</t>
        </is>
      </c>
      <c r="C30" s="7" t="inlineStr">
        <is>
          <t>Review Article 72 PMS, plan, integration and Article 73 serious-incident routes.</t>
        </is>
      </c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39" t="inlineStr">
        <is>
          <t>3</t>
        </is>
      </c>
      <c r="B31" s="44" t="inlineStr">
        <is>
          <t>Assign controls</t>
        </is>
      </c>
      <c r="C31" s="7" t="inlineStr">
        <is>
          <t>Complete 02_CONTROL_MATRIX with owners, status, evidence and remediation.</t>
        </is>
      </c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39" t="inlineStr">
        <is>
          <t>4</t>
        </is>
      </c>
      <c r="B32" s="44" t="inlineStr">
        <is>
          <t>Build PMS plan</t>
        </is>
      </c>
      <c r="C32" s="7" t="inlineStr">
        <is>
          <t>Define objectives, data sources, signals, analysis methods, thresholds/triggers, review cadence and escalation in 03_MONITORING_PLAN.</t>
        </is>
      </c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39" t="inlineStr">
        <is>
          <t>5</t>
        </is>
      </c>
      <c r="B33" s="44" t="inlineStr">
        <is>
          <t>Collect &amp; analyse</t>
        </is>
      </c>
      <c r="C33" s="7" t="inlineStr">
        <is>
          <t>Record deployer/other-source signals and continuous-compliance impacts in 04_DATA_SIGNAL_LOG.</t>
        </is>
      </c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39" t="inlineStr">
        <is>
          <t>6</t>
        </is>
      </c>
      <c r="B34" s="44" t="inlineStr">
        <is>
          <t>Escalate &amp; correct</t>
        </is>
      </c>
      <c r="C34" s="7" t="inlineStr">
        <is>
          <t>Assess serious incidents, deadlines, investigation, Article 20 corrective action and risk/PMS updates in 05_INCIDENT_CORRECTIVE.</t>
        </is>
      </c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39" t="inlineStr">
        <is>
          <t>7</t>
        </is>
      </c>
      <c r="B35" s="44" t="inlineStr">
        <is>
          <t>Evidence</t>
        </is>
      </c>
      <c r="C35" s="7" t="inlineStr">
        <is>
          <t>Register exact evidence IDs in 06_EVIDENCE_REGISTER; current correctly-linked evidence drives readiness.</t>
        </is>
      </c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39" t="inlineStr">
        <is>
          <t>8</t>
        </is>
      </c>
      <c r="B36" s="44" t="inlineStr">
        <is>
          <t>Independent review</t>
        </is>
      </c>
      <c r="C36" s="7" t="inlineStr">
        <is>
          <t>Use 07_DASHBOARD_SIGNOFF. Maximum state is READY FOR INDEPENDENT POST-MARKET REVIEW, never automatic 'compliant'.</t>
        </is>
      </c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 ht="23" customHeight="1" s="74">
      <c r="A38" s="33" t="inlineStr">
        <is>
          <t>INPUT / OUTPUT CONVENTION</t>
        </is>
      </c>
      <c r="B38" s="1" t="n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47" t="inlineStr">
        <is>
          <t>Yellow</t>
        </is>
      </c>
      <c r="B39" s="7" t="inlineStr">
        <is>
          <t>User fact, PMS design input, owner, incident decision, evidence pointer or reviewer input</t>
        </is>
      </c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44" t="inlineStr">
        <is>
          <t>Blue</t>
        </is>
      </c>
      <c r="B40" s="7" t="inlineStr">
        <is>
          <t>Calculated / reference result</t>
        </is>
      </c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51" t="inlineStr">
        <is>
          <t>Red</t>
        </is>
      </c>
      <c r="B41" s="7" t="inlineStr">
        <is>
          <t>Unresolved blocker, overdue serious-incident action or missing/stale evidence</t>
        </is>
      </c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55" t="inlineStr">
        <is>
          <t>Green</t>
        </is>
      </c>
      <c r="B42" s="7" t="inlineStr">
        <is>
          <t>Resolved/current/review-ready state</t>
        </is>
      </c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mergeCells count="24">
    <mergeCell ref="B40:H40"/>
    <mergeCell ref="B9:H9"/>
    <mergeCell ref="C31:H31"/>
    <mergeCell ref="A1:H1"/>
    <mergeCell ref="C36:H36"/>
    <mergeCell ref="A7:H7"/>
    <mergeCell ref="B41:H41"/>
    <mergeCell ref="C32:H32"/>
    <mergeCell ref="A21:H21"/>
    <mergeCell ref="A3:H5"/>
    <mergeCell ref="A2:H2"/>
    <mergeCell ref="B39:H39"/>
    <mergeCell ref="B42:H42"/>
    <mergeCell ref="B11:H11"/>
    <mergeCell ref="C34:H34"/>
    <mergeCell ref="C30:H30"/>
    <mergeCell ref="C33:H33"/>
    <mergeCell ref="B8:H8"/>
    <mergeCell ref="A38:H38"/>
    <mergeCell ref="A28:H28"/>
    <mergeCell ref="A13:H13"/>
    <mergeCell ref="C35:H35"/>
    <mergeCell ref="B10:H10"/>
    <mergeCell ref="C29:H29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selection activeCell="A1" sqref="A1"/>
    </sheetView>
  </sheetViews>
  <sheetFormatPr baseColWidth="8" defaultRowHeight="15"/>
  <cols>
    <col width="13" customWidth="1" style="74" min="1" max="1"/>
    <col width="45" customWidth="1" style="74" min="2" max="2"/>
    <col width="23" customWidth="1" style="74" min="3" max="3"/>
    <col width="43" customWidth="1" style="74" min="4" max="4"/>
    <col width="18" customWidth="1" style="74" min="5" max="5"/>
    <col width="18" customWidth="1" style="74" min="6" max="6"/>
    <col width="18" customWidth="1" style="74" min="7" max="7"/>
    <col width="18" customWidth="1" style="74" min="8" max="8"/>
  </cols>
  <sheetData>
    <row r="1" ht="35" customHeight="1" s="74">
      <c r="A1" s="15" t="inlineStr">
        <is>
          <t>System &amp; Post-Market Monitoring Profile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4">
      <c r="A2" s="21" t="inlineStr">
        <is>
          <t>Enter provider, high-risk, integration, data-source and serious-incident routing facts.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4">
      <c r="A3" s="33" t="inlineStr">
        <is>
          <t>SYSTEM / PROVIDER IDENTITY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4">
      <c r="A4" s="40" t="inlineStr">
        <is>
          <t>Field</t>
        </is>
      </c>
      <c r="B4" s="40" t="inlineStr">
        <is>
          <t>Value</t>
        </is>
      </c>
      <c r="C4" s="40" t="inlineStr">
        <is>
          <t>Notes / evidence pointer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58" t="inlineStr">
        <is>
          <t>Provider organisation</t>
        </is>
      </c>
      <c r="B5" s="46" t="str"/>
      <c r="C5" s="46" t="str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58" t="inlineStr">
        <is>
          <t>AI system name</t>
        </is>
      </c>
      <c r="B6" s="46" t="str"/>
      <c r="C6" s="46" t="str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58" t="inlineStr">
        <is>
          <t>Stable system ID</t>
        </is>
      </c>
      <c r="B7" s="46" t="str"/>
      <c r="C7" s="46" t="str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58" t="inlineStr">
        <is>
          <t>Version / monitored release</t>
        </is>
      </c>
      <c r="B8" s="46" t="str"/>
      <c r="C8" s="46" t="str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58" t="inlineStr">
        <is>
          <t>Intended purpose</t>
        </is>
      </c>
      <c r="B9" s="46" t="str"/>
      <c r="C9" s="46" t="str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58" t="inlineStr">
        <is>
          <t>High-risk route</t>
        </is>
      </c>
      <c r="B10" s="46" t="str"/>
      <c r="C10" s="46" t="str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58" t="inlineStr">
        <is>
          <t>Primary PMS owner</t>
        </is>
      </c>
      <c r="B11" s="46" t="str"/>
      <c r="C11" s="46" t="str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58" t="inlineStr">
        <is>
          <t>PMS plan version</t>
        </is>
      </c>
      <c r="B12" s="46" t="str"/>
      <c r="C12" s="46" t="str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58" t="inlineStr">
        <is>
          <t>Assessment / plan date</t>
        </is>
      </c>
      <c r="B13" s="77" t="str"/>
      <c r="C13" s="46" t="str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 ht="23" customHeight="1" s="74">
      <c r="A15" s="33" t="inlineStr">
        <is>
          <t>LEGAL / PMS FACTS</t>
        </is>
      </c>
      <c r="B15" s="1" t="n"/>
      <c r="C15" s="1" t="n"/>
      <c r="D15" s="1" t="n"/>
      <c r="E15" s="1" t="n"/>
      <c r="F15" s="1" t="n"/>
      <c r="G15" s="1" t="n"/>
      <c r="H15" s="1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 ht="31" customHeight="1" s="74">
      <c r="A16" s="40" t="inlineStr">
        <is>
          <t>ID</t>
        </is>
      </c>
      <c r="B16" s="40" t="inlineStr">
        <is>
          <t>Question</t>
        </is>
      </c>
      <c r="C16" s="40" t="inlineStr">
        <is>
          <t>Answer</t>
        </is>
      </c>
      <c r="D16" s="40" t="inlineStr">
        <is>
          <t>Why it matters</t>
        </is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S-01</t>
        </is>
      </c>
      <c r="B17" s="6" t="inlineStr">
        <is>
          <t>Are you acting as provider of the AI system?</t>
        </is>
      </c>
      <c r="C17" s="46" t="str"/>
      <c r="D17" s="6" t="inlineStr">
        <is>
          <t>Article 72/73 provider scope.</t>
        </is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S-02</t>
        </is>
      </c>
      <c r="B18" s="6" t="inlineStr">
        <is>
          <t>Has the system been classified / treated as high-risk for this assessment?</t>
        </is>
      </c>
      <c r="C18" s="46" t="str"/>
      <c r="D18" s="6" t="inlineStr">
        <is>
          <t>Article 72/73 target high-risk AI systems.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S-03</t>
        </is>
      </c>
      <c r="B19" s="6" t="inlineStr">
        <is>
          <t>Is a documented PMS system established?</t>
        </is>
      </c>
      <c r="C19" s="46" t="str"/>
      <c r="D19" s="6" t="inlineStr">
        <is>
          <t>Article 72(1).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S-04</t>
        </is>
      </c>
      <c r="B20" s="6" t="inlineStr">
        <is>
          <t>Is a PMS plan documented and linked into Annex IV technical documentation?</t>
        </is>
      </c>
      <c r="C20" s="46" t="str"/>
      <c r="D20" s="6" t="inlineStr">
        <is>
          <t>Article 72(3).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S-05</t>
        </is>
      </c>
      <c r="B21" s="6" t="inlineStr">
        <is>
          <t>Does the PMS actively/systematically collect relevant lifetime performance data?</t>
        </is>
      </c>
      <c r="C21" s="46" t="str"/>
      <c r="D21" s="6" t="inlineStr">
        <is>
          <t>Article 72(2).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S-06</t>
        </is>
      </c>
      <c r="B22" s="6" t="inlineStr">
        <is>
          <t>Are deployer-provided data/feedback channels defined?</t>
        </is>
      </c>
      <c r="C22" s="46" t="str"/>
      <c r="D22" s="6" t="inlineStr">
        <is>
          <t>Article 72(2).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S-07</t>
        </is>
      </c>
      <c r="B23" s="6" t="inlineStr">
        <is>
          <t>Are other data sources defined (support, complaints, incidents, telemetry, audits, testing, public/state-of-art sources, etc.)?</t>
        </is>
      </c>
      <c r="C23" s="46" t="str"/>
      <c r="D23" s="6" t="inlineStr">
        <is>
          <t>Article 72(2).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S-08</t>
        </is>
      </c>
      <c r="B24" s="6" t="inlineStr">
        <is>
          <t>Does PMS data support evaluation of continuous compliance with Chapter III Section 2 requirements?</t>
        </is>
      </c>
      <c r="C24" s="46" t="str"/>
      <c r="D24" s="6" t="inlineStr">
        <is>
          <t>Core Article 72(2) purpose.</t>
        </is>
      </c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S-09</t>
        </is>
      </c>
      <c r="B25" s="6" t="inlineStr">
        <is>
          <t>Where relevant, are interactions with other AI systems analysed?</t>
        </is>
      </c>
      <c r="C25" s="46" t="str"/>
      <c r="D25" s="6" t="inlineStr">
        <is>
          <t>Article 72(2).</t>
        </is>
      </c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S-10</t>
        </is>
      </c>
      <c r="B26" s="6" t="inlineStr">
        <is>
          <t>Could data sources contain sensitive operational data from law-enforcement deployers?</t>
        </is>
      </c>
      <c r="C26" s="46" t="str"/>
      <c r="D26" s="6" t="inlineStr">
        <is>
          <t>Article 72(2) excludes that sensitive operational data from the provider PMS duty.</t>
        </is>
      </c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S-11</t>
        </is>
      </c>
      <c r="B27" s="6" t="inlineStr">
        <is>
          <t>Is the system covered by Union harmonisation legislation in Annex I Section A with an existing PMS system/plan?</t>
        </is>
      </c>
      <c r="C27" s="46" t="str"/>
      <c r="D27" s="6" t="inlineStr">
        <is>
          <t>Article 72(4) integration route.</t>
        </is>
      </c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S-12</t>
        </is>
      </c>
      <c r="B28" s="6" t="inlineStr">
        <is>
          <t>Is this an Annex III point 5 system placed/put into service by a financial institution subject to EU financial-services internal-governance requirements?</t>
        </is>
      </c>
      <c r="C28" s="46" t="str"/>
      <c r="D28" s="6" t="inlineStr">
        <is>
          <t>Article 72(4) second-subparagraph integration route.</t>
        </is>
      </c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S-13</t>
        </is>
      </c>
      <c r="B29" s="6" t="inlineStr">
        <is>
          <t>If an integration route is used, has equivalent protection been documented?</t>
        </is>
      </c>
      <c r="C29" s="46" t="str"/>
      <c r="D29" s="6" t="inlineStr">
        <is>
          <t>Article 72(4).</t>
        </is>
      </c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S-14</t>
        </is>
      </c>
      <c r="B30" s="6" t="inlineStr">
        <is>
          <t>Is Article 9 risk management linked to PMS findings?</t>
        </is>
      </c>
      <c r="C30" s="46" t="str"/>
      <c r="D30" s="6" t="inlineStr">
        <is>
          <t>Article 9(2)(c), Article 17(1)(g)/(h).</t>
        </is>
      </c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S-15</t>
        </is>
      </c>
      <c r="B31" s="6" t="inlineStr">
        <is>
          <t>Are corrective-action / duty-of-information procedures linked?</t>
        </is>
      </c>
      <c r="C31" s="46" t="str"/>
      <c r="D31" s="6" t="inlineStr">
        <is>
          <t>Article 20 interface.</t>
        </is>
      </c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S-16</t>
        </is>
      </c>
      <c r="B32" s="6" t="inlineStr">
        <is>
          <t>Are serious-incident triage/reporting procedures established?</t>
        </is>
      </c>
      <c r="C32" s="46" t="str"/>
      <c r="D32" s="6" t="inlineStr">
        <is>
          <t>Article 73.</t>
        </is>
      </c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S-17</t>
        </is>
      </c>
      <c r="B33" s="6" t="inlineStr">
        <is>
          <t>Has the responsible market-surveillance / AI Office reporting route been identified?</t>
        </is>
      </c>
      <c r="C33" s="46" t="str"/>
      <c r="D33" s="6" t="inlineStr">
        <is>
          <t>Article 73(1); Digital Omnibus AI Office competence cases.</t>
        </is>
      </c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S-18</t>
        </is>
      </c>
      <c r="B34" s="6" t="inlineStr">
        <is>
          <t>Are incident awareness timestamps captured for deadline calculation?</t>
        </is>
      </c>
      <c r="C34" s="46" t="str"/>
      <c r="D34" s="6" t="inlineStr">
        <is>
          <t>Article 73(2)–(4).</t>
        </is>
      </c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S-19</t>
        </is>
      </c>
      <c r="B35" s="6" t="inlineStr">
        <is>
          <t>Are provider investigation and risk-assessment procedures established after serious-incident reporting?</t>
        </is>
      </c>
      <c r="C35" s="46" t="str"/>
      <c r="D35" s="6" t="inlineStr">
        <is>
          <t>Article 73(6).</t>
        </is>
      </c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S-20</t>
        </is>
      </c>
      <c r="B36" s="6" t="inlineStr">
        <is>
          <t>Does the procedure prevent altering the system in a way that may affect later cause evaluation before informing authorities?</t>
        </is>
      </c>
      <c r="C36" s="46" t="str"/>
      <c r="D36" s="6" t="inlineStr">
        <is>
          <t>Article 73(6).</t>
        </is>
      </c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S-21</t>
        </is>
      </c>
      <c r="B37" s="6" t="inlineStr">
        <is>
          <t>Are Article 72 data/signals versioned and traceable to the affected system release?</t>
        </is>
      </c>
      <c r="C37" s="46" t="str"/>
      <c r="D37" s="6" t="inlineStr">
        <is>
          <t>Assurance / change control.</t>
        </is>
      </c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S-22</t>
        </is>
      </c>
      <c r="B38" s="6" t="inlineStr">
        <is>
          <t>Are review/escalation triggers defined for material drift, recurrent issues, new risks and compliance deviations?</t>
        </is>
      </c>
      <c r="C38" s="46" t="str"/>
      <c r="D38" s="6" t="inlineStr">
        <is>
          <t>Operational PMS effectiveness.</t>
        </is>
      </c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 ht="23" customHeight="1" s="74">
      <c r="A40" s="33" t="inlineStr">
        <is>
          <t>CALCULATED PMS / INCIDENT SCOPE</t>
        </is>
      </c>
      <c r="B40" s="1" t="n"/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 ht="31" customHeight="1" s="74">
      <c r="A41" s="40" t="inlineStr">
        <is>
          <t>Scope item</t>
        </is>
      </c>
      <c r="B41" s="40" t="inlineStr">
        <is>
          <t>Result</t>
        </is>
      </c>
      <c r="C41" s="40" t="inlineStr">
        <is>
          <t>Legal basis</t>
        </is>
      </c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Article 72 provider PMS scope</t>
        </is>
      </c>
      <c r="B42" s="44">
        <f>IF(OR(C17="Needs assessment",C18="Needs assessment"),"Needs assessment",IF(AND(C17="Yes",C18="Yes"),"In scope — provider PMS for high-risk AI",IF(C17="No","Provider role not established",IF(C18="No","High-risk status not established","Needs assessment"))))</f>
        <v/>
      </c>
      <c r="C42" s="6" t="inlineStr">
        <is>
          <t>Art. 72(1)–(4)</t>
        </is>
      </c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Article 72 / 73 general application</t>
        </is>
      </c>
      <c r="B43" s="44" t="inlineStr">
        <is>
          <t>2026-08-02</t>
        </is>
      </c>
      <c r="C43" s="6" t="inlineStr">
        <is>
          <t>Art. 113</t>
        </is>
      </c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High-risk classification/Chapter III route date</t>
        </is>
      </c>
      <c r="B44" s="78">
        <f>IF(B10="Annex III — Art. 6(2)",DATE(2027,12,2),IF(B10="Annex I — Art. 6(1)",DATE(2028,8,2),""))</f>
        <v/>
      </c>
      <c r="C44" s="6" t="inlineStr">
        <is>
          <t>Art. 113(3)(c), as amended</t>
        </is>
      </c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PMS-plan status</t>
        </is>
      </c>
      <c r="B45" s="44">
        <f>IF(C20="Yes","PMS plan documented / linked to technical documentation",IF(C20="No","Gap — PMS plan not documented","Needs assessment"))</f>
        <v/>
      </c>
      <c r="C45" s="6" t="inlineStr">
        <is>
          <t>Art. 72(3)</t>
        </is>
      </c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Product/financial integration route</t>
        </is>
      </c>
      <c r="B46" s="44">
        <f>IF(OR(C27="Yes",C28="Yes"),IF(C29="Yes","Integration route available — equivalent protection documented","Integration route claimed — equivalent-protection gap"),IF(AND(C27="No",C28="No"),"Standalone Article 72 PMS route","Needs assessment"))</f>
        <v/>
      </c>
      <c r="C46" s="6" t="inlineStr">
        <is>
          <t>Art. 72(4)</t>
        </is>
      </c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Article 9 feedback route</t>
        </is>
      </c>
      <c r="B47" s="44">
        <f>IF(C30="Yes","PMS → Article 9 risk feedback linked",IF(C30="No","Gap — Article 9 feedback link missing","Needs assessment"))</f>
        <v/>
      </c>
      <c r="C47" s="6" t="inlineStr">
        <is>
          <t>Art. 9(2)(c)</t>
        </is>
      </c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Article 73 serious-incident route</t>
        </is>
      </c>
      <c r="B48" s="44">
        <f>IF(C32="Yes",IF(AND(C33="Yes",C34="Yes",C35="Yes",C36="Yes"),"Serious-incident route established","Serious-incident route incomplete"),IF(C32="No","Gap — Article 73 procedure absent","Needs assessment"))</f>
        <v/>
      </c>
      <c r="C48" s="6" t="inlineStr">
        <is>
          <t>Art. 73</t>
        </is>
      </c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Operational PMS readiness</t>
        </is>
      </c>
      <c r="B49" s="44">
        <f>IF(AND(C19="Yes",C20="Yes",C21="Yes",C22="Yes",C23="Yes",C24="Yes",C30="Yes",C31="Yes",C32="Yes",C37="Yes",C38="Yes"),"Operational PMS package populated","Not ready — PMS facts incomplete")</f>
        <v/>
      </c>
      <c r="C49" s="6" t="inlineStr">
        <is>
          <t>Assurance control</t>
        </is>
      </c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mergeCells count="5">
    <mergeCell ref="A3:H3"/>
    <mergeCell ref="A15:H15"/>
    <mergeCell ref="A2:H2"/>
    <mergeCell ref="A1:H1"/>
    <mergeCell ref="A40:H40"/>
  </mergeCells>
  <dataValidations count="2">
    <dataValidation sqref="B10" showDropDown="0" showInputMessage="0" showErrorMessage="0" allowBlank="0" type="list">
      <formula1>"Annex III — Art. 6(2),Annex I — Art. 6(1),Unknown / needs assessment,Not high-risk"</formula1>
    </dataValidation>
    <dataValidation sqref="C17:C38" showDropDown="0" showInputMessage="0" showErrorMessage="0" allowBlank="0" type="list">
      <formula1>"Yes,No,N/A,Needs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4" min="1" max="1"/>
    <col width="19" customWidth="1" style="74" min="2" max="2"/>
    <col width="20" customWidth="1" style="74" min="3" max="3"/>
    <col width="25" customWidth="1" style="74" min="4" max="4"/>
    <col width="48" customWidth="1" style="74" min="5" max="5"/>
    <col width="44" customWidth="1" style="74" min="6" max="6"/>
    <col width="18" customWidth="1" style="74" min="7" max="7"/>
    <col width="16" customWidth="1" style="74" min="8" max="8"/>
    <col width="18" customWidth="1" style="74" min="9" max="9"/>
    <col width="20" customWidth="1" style="74" min="10" max="10"/>
    <col width="22" customWidth="1" style="74" min="11" max="11"/>
    <col width="28" customWidth="1" style="74" min="12" max="12"/>
    <col width="18" customWidth="1" style="74" min="13" max="13"/>
  </cols>
  <sheetData>
    <row r="1" ht="35" customHeight="1" s="74">
      <c r="A1" s="15" t="inlineStr">
        <is>
          <t>Post-Market Monitoring Control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4">
      <c r="A2" s="21" t="inlineStr">
        <is>
          <t>Binding Article 72/73 duties and lifecycle interfaces mapped to owners, evidence, remediation and independent review.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4">
      <c r="A4" s="40" t="inlineStr">
        <is>
          <t>Control ID</t>
        </is>
      </c>
      <c r="B4" s="40" t="inlineStr">
        <is>
          <t>Legal basis</t>
        </is>
      </c>
      <c r="C4" s="40" t="inlineStr">
        <is>
          <t>Requirement level</t>
        </is>
      </c>
      <c r="D4" s="40" t="inlineStr">
        <is>
          <t>Applicability</t>
        </is>
      </c>
      <c r="E4" s="40" t="inlineStr">
        <is>
          <t>Control objective</t>
        </is>
      </c>
      <c r="F4" s="40" t="inlineStr">
        <is>
          <t>Minimum evidence</t>
        </is>
      </c>
      <c r="G4" s="40" t="inlineStr">
        <is>
          <t>Owner</t>
        </is>
      </c>
      <c r="H4" s="40" t="inlineStr">
        <is>
          <t>Due date</t>
        </is>
      </c>
      <c r="I4" s="40" t="inlineStr">
        <is>
          <t>Status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Remediation / next action</t>
        </is>
      </c>
      <c r="M4" s="40" t="inlineStr">
        <is>
          <t>Last verified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PMM-72-01</t>
        </is>
      </c>
      <c r="B5" s="6" t="inlineStr">
        <is>
          <t>Art. 72(1)</t>
        </is>
      </c>
      <c r="C5" s="6" t="inlineStr">
        <is>
          <t>Binding provider</t>
        </is>
      </c>
      <c r="D5" s="16">
        <f>'01_SYSTEM_PROFILE'!B42</f>
        <v/>
      </c>
      <c r="E5" s="6" t="inlineStr">
        <is>
          <t>Establish and document a PMS system proportionate to the nature of the AI technologies and risks of the high-risk AI system.</t>
        </is>
      </c>
      <c r="F5" s="6" t="inlineStr">
        <is>
          <t>PMS framework; proportionality rationale; scope/version</t>
        </is>
      </c>
      <c r="G5" s="46" t="str"/>
      <c r="H5" s="77" t="str"/>
      <c r="I5" s="46" t="inlineStr">
        <is>
          <t>Not started</t>
        </is>
      </c>
      <c r="J5" s="46" t="str"/>
      <c r="K5" s="16">
        <f>IF(J5="","Missing evidence",IF(COUNTIFS('06_EVIDENCE_REGISTER'!$A:$A,J5,'06_EVIDENCE_REGISTER'!$B:$B,A5,'06_EVIDENCE_REGISTER'!$K:$K,"Current",'06_EVIDENCE_REGISTER'!$I:$I,"&gt;="&amp;TODAY())&gt;0,"Current evidence","Missing / stale / mismatched"))</f>
        <v/>
      </c>
      <c r="L5" s="46" t="str"/>
      <c r="M5" s="77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PMM-72-02</t>
        </is>
      </c>
      <c r="B6" s="6" t="inlineStr">
        <is>
          <t>Art. 72(2)</t>
        </is>
      </c>
      <c r="C6" s="6" t="inlineStr">
        <is>
          <t>Binding data collection</t>
        </is>
      </c>
      <c r="D6" s="16">
        <f>'01_SYSTEM_PROFILE'!B42</f>
        <v/>
      </c>
      <c r="E6" s="6" t="inlineStr">
        <is>
          <t>Actively and systematically collect, document and analyse relevant lifetime performance data from deployers and other sources.</t>
        </is>
      </c>
      <c r="F6" s="6" t="inlineStr">
        <is>
          <t>Data-source map; collection mechanisms; signal log</t>
        </is>
      </c>
      <c r="G6" s="46" t="str"/>
      <c r="H6" s="77" t="str"/>
      <c r="I6" s="46" t="inlineStr">
        <is>
          <t>Not started</t>
        </is>
      </c>
      <c r="J6" s="46" t="str"/>
      <c r="K6" s="16">
        <f>IF(J6="","Missing evidence",IF(COUNTIFS('06_EVIDENCE_REGISTER'!$A:$A,J6,'06_EVIDENCE_REGISTER'!$B:$B,A6,'06_EVIDENCE_REGISTER'!$K:$K,"Current",'06_EVIDENCE_REGISTER'!$I:$I,"&gt;="&amp;TODAY())&gt;0,"Current evidence","Missing / stale / mismatched"))</f>
        <v/>
      </c>
      <c r="L6" s="46" t="str"/>
      <c r="M6" s="77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PMM-72-03</t>
        </is>
      </c>
      <c r="B7" s="6" t="inlineStr">
        <is>
          <t>Art. 72(2)</t>
        </is>
      </c>
      <c r="C7" s="6" t="inlineStr">
        <is>
          <t>Binding compliance analysis</t>
        </is>
      </c>
      <c r="D7" s="16">
        <f>'01_SYSTEM_PROFILE'!B42</f>
        <v/>
      </c>
      <c r="E7" s="6" t="inlineStr">
        <is>
          <t>Use PMS data to evaluate continuous compliance with Chapter III Section 2 requirements.</t>
        </is>
      </c>
      <c r="F7" s="6" t="inlineStr">
        <is>
          <t>Requirement-to-signal mapping; compliance analyses; findings</t>
        </is>
      </c>
      <c r="G7" s="46" t="str"/>
      <c r="H7" s="77" t="str"/>
      <c r="I7" s="46" t="inlineStr">
        <is>
          <t>Not started</t>
        </is>
      </c>
      <c r="J7" s="46" t="str"/>
      <c r="K7" s="16">
        <f>IF(J7="","Missing evidence",IF(COUNTIFS('06_EVIDENCE_REGISTER'!$A:$A,J7,'06_EVIDENCE_REGISTER'!$B:$B,A7,'06_EVIDENCE_REGISTER'!$K:$K,"Current",'06_EVIDENCE_REGISTER'!$I:$I,"&gt;="&amp;TODAY())&gt;0,"Current evidence","Missing / stale / mismatched"))</f>
        <v/>
      </c>
      <c r="L7" s="46" t="str"/>
      <c r="M7" s="77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PMM-72-04</t>
        </is>
      </c>
      <c r="B8" s="6" t="inlineStr">
        <is>
          <t>Art. 72(2)</t>
        </is>
      </c>
      <c r="C8" s="6" t="inlineStr">
        <is>
          <t>Conditional interaction</t>
        </is>
      </c>
      <c r="D8" s="16">
        <f>IF('01_SYSTEM_PROFILE'!C25="Yes","Applicable",IF('01_SYSTEM_PROFILE'!C25="No","Not applicable","Needs assessment"))</f>
        <v/>
      </c>
      <c r="E8" s="6" t="inlineStr">
        <is>
          <t>Where relevant, analyse interaction with other AI systems.</t>
        </is>
      </c>
      <c r="F8" s="6" t="inlineStr">
        <is>
          <t>Dependency/interaction analysis; test/monitoring evidence</t>
        </is>
      </c>
      <c r="G8" s="46" t="str"/>
      <c r="H8" s="77" t="str"/>
      <c r="I8" s="46" t="inlineStr">
        <is>
          <t>Not started</t>
        </is>
      </c>
      <c r="J8" s="46" t="str"/>
      <c r="K8" s="16">
        <f>IF(J8="","Missing evidence",IF(COUNTIFS('06_EVIDENCE_REGISTER'!$A:$A,J8,'06_EVIDENCE_REGISTER'!$B:$B,A8,'06_EVIDENCE_REGISTER'!$K:$K,"Current",'06_EVIDENCE_REGISTER'!$I:$I,"&gt;="&amp;TODAY())&gt;0,"Current evidence","Missing / stale / mismatched"))</f>
        <v/>
      </c>
      <c r="L8" s="46" t="str"/>
      <c r="M8" s="77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PMM-72-05</t>
        </is>
      </c>
      <c r="B9" s="6" t="inlineStr">
        <is>
          <t>Art. 72(2)</t>
        </is>
      </c>
      <c r="C9" s="6" t="inlineStr">
        <is>
          <t>Binding data boundary</t>
        </is>
      </c>
      <c r="D9" s="16">
        <f>IF('01_SYSTEM_PROFILE'!C26="Yes","Applicable — sensitive operational-data boundary",IF('01_SYSTEM_PROFILE'!C26="No","Not applicable","Needs assessment"))</f>
        <v/>
      </c>
      <c r="E9" s="6" t="inlineStr">
        <is>
          <t>Do not treat sensitive operational data of law-enforcement deployers as data the PMS duty requires the provider to collect.</t>
        </is>
      </c>
      <c r="F9" s="6" t="inlineStr">
        <is>
          <t>Data-boundary policy; source-filtering controls</t>
        </is>
      </c>
      <c r="G9" s="46" t="str"/>
      <c r="H9" s="77" t="str"/>
      <c r="I9" s="46" t="inlineStr">
        <is>
          <t>Not started</t>
        </is>
      </c>
      <c r="J9" s="46" t="str"/>
      <c r="K9" s="16">
        <f>IF(J9="","Missing evidence",IF(COUNTIFS('06_EVIDENCE_REGISTER'!$A:$A,J9,'06_EVIDENCE_REGISTER'!$B:$B,A9,'06_EVIDENCE_REGISTER'!$K:$K,"Current",'06_EVIDENCE_REGISTER'!$I:$I,"&gt;="&amp;TODAY())&gt;0,"Current evidence","Missing / stale / mismatched"))</f>
        <v/>
      </c>
      <c r="L9" s="46" t="str"/>
      <c r="M9" s="77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PMM-72-06</t>
        </is>
      </c>
      <c r="B10" s="6" t="inlineStr">
        <is>
          <t>Art. 72(3)</t>
        </is>
      </c>
      <c r="C10" s="6" t="inlineStr">
        <is>
          <t>Binding plan</t>
        </is>
      </c>
      <c r="D10" s="16">
        <f>'01_SYSTEM_PROFILE'!B42</f>
        <v/>
      </c>
      <c r="E10" s="6" t="inlineStr">
        <is>
          <t>Base the PMS system on a PMS plan and keep it as part of Annex IV technical documentation.</t>
        </is>
      </c>
      <c r="F10" s="6" t="inlineStr">
        <is>
          <t>Approved PMS plan; technical-documentation linkage; version record</t>
        </is>
      </c>
      <c r="G10" s="46" t="str"/>
      <c r="H10" s="77" t="str"/>
      <c r="I10" s="46" t="inlineStr">
        <is>
          <t>Not started</t>
        </is>
      </c>
      <c r="J10" s="46" t="str"/>
      <c r="K10" s="16">
        <f>IF(J10="","Missing evidence",IF(COUNTIFS('06_EVIDENCE_REGISTER'!$A:$A,J10,'06_EVIDENCE_REGISTER'!$B:$B,A10,'06_EVIDENCE_REGISTER'!$K:$K,"Current",'06_EVIDENCE_REGISTER'!$I:$I,"&gt;="&amp;TODAY())&gt;0,"Current evidence","Missing / stale / mismatched"))</f>
        <v/>
      </c>
      <c r="L10" s="46" t="str"/>
      <c r="M10" s="77" t="str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PMM-72-07</t>
        </is>
      </c>
      <c r="B11" s="6" t="inlineStr">
        <is>
          <t>Art. 72(3), as amended</t>
        </is>
      </c>
      <c r="C11" s="6" t="inlineStr">
        <is>
          <t>Guidance readiness</t>
        </is>
      </c>
      <c r="D11" s="16">
        <f>"Applicable"</f>
        <v/>
      </c>
      <c r="E11" s="6" t="inlineStr">
        <is>
          <t>Track and adopt Commission PMS guidance/template when published by the 2 September 2027 deadline.</t>
        </is>
      </c>
      <c r="F11" s="6" t="inlineStr">
        <is>
          <t>Regulatory update log; future template gap analysis</t>
        </is>
      </c>
      <c r="G11" s="46" t="str"/>
      <c r="H11" s="77" t="str"/>
      <c r="I11" s="46" t="inlineStr">
        <is>
          <t>Not started</t>
        </is>
      </c>
      <c r="J11" s="46" t="str"/>
      <c r="K11" s="16">
        <f>IF(J11="","Missing evidence",IF(COUNTIFS('06_EVIDENCE_REGISTER'!$A:$A,J11,'06_EVIDENCE_REGISTER'!$B:$B,A11,'06_EVIDENCE_REGISTER'!$K:$K,"Current",'06_EVIDENCE_REGISTER'!$I:$I,"&gt;="&amp;TODAY())&gt;0,"Current evidence","Missing / stale / mismatched"))</f>
        <v/>
      </c>
      <c r="L11" s="46" t="str"/>
      <c r="M11" s="77" t="str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PMM-72-08</t>
        </is>
      </c>
      <c r="B12" s="6" t="inlineStr">
        <is>
          <t>Art. 72(4)</t>
        </is>
      </c>
      <c r="C12" s="6" t="inlineStr">
        <is>
          <t>Conditional integration</t>
        </is>
      </c>
      <c r="D12" s="16">
        <f>IF(OR('01_SYSTEM_PROFILE'!C27="Yes",'01_SYSTEM_PROFILE'!C28="Yes"),IF('01_SYSTEM_PROFILE'!C29="Yes","Applicable — integration route / equivalent protection documented","Needs assessment — equivalent protection"),IF(AND('01_SYSTEM_PROFILE'!C27="No",'01_SYSTEM_PROFILE'!C28="No"),"Not applicable","Needs assessment"))</f>
        <v/>
      </c>
      <c r="E12" s="6" t="inlineStr">
        <is>
          <t>Where eligible, integrate Article 72 elements into existing product-law / financial-governance PMS without duplication and with equivalent protection.</t>
        </is>
      </c>
      <c r="F12" s="6" t="inlineStr">
        <is>
          <t>Integration crosswalk; equivalent-protection rationale</t>
        </is>
      </c>
      <c r="G12" s="46" t="str"/>
      <c r="H12" s="77" t="str"/>
      <c r="I12" s="46" t="inlineStr">
        <is>
          <t>Not started</t>
        </is>
      </c>
      <c r="J12" s="46" t="str"/>
      <c r="K12" s="16">
        <f>IF(J12="","Missing evidence",IF(COUNTIFS('06_EVIDENCE_REGISTER'!$A:$A,J12,'06_EVIDENCE_REGISTER'!$B:$B,A12,'06_EVIDENCE_REGISTER'!$K:$K,"Current",'06_EVIDENCE_REGISTER'!$I:$I,"&gt;="&amp;TODAY())&gt;0,"Current evidence","Missing / stale / mismatched"))</f>
        <v/>
      </c>
      <c r="L12" s="46" t="str"/>
      <c r="M12" s="77" t="str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PMM-RM-01</t>
        </is>
      </c>
      <c r="B13" s="6" t="inlineStr">
        <is>
          <t>Art. 9(2)(c)</t>
        </is>
      </c>
      <c r="C13" s="6" t="inlineStr">
        <is>
          <t>Binding interface</t>
        </is>
      </c>
      <c r="D13" s="16">
        <f>'01_SYSTEM_PROFILE'!B47</f>
        <v/>
      </c>
      <c r="E13" s="6" t="inlineStr">
        <is>
          <t>Feed PMS findings into Article 9 evaluation of emerging/changed risks.</t>
        </is>
      </c>
      <c r="F13" s="6" t="inlineStr">
        <is>
          <t>Risk-register updates; treatment changes; review records</t>
        </is>
      </c>
      <c r="G13" s="46" t="str"/>
      <c r="H13" s="77" t="str"/>
      <c r="I13" s="46" t="inlineStr">
        <is>
          <t>Not started</t>
        </is>
      </c>
      <c r="J13" s="46" t="str"/>
      <c r="K13" s="16">
        <f>IF(J13="","Missing evidence",IF(COUNTIFS('06_EVIDENCE_REGISTER'!$A:$A,J13,'06_EVIDENCE_REGISTER'!$B:$B,A13,'06_EVIDENCE_REGISTER'!$K:$K,"Current",'06_EVIDENCE_REGISTER'!$I:$I,"&gt;="&amp;TODAY())&gt;0,"Current evidence","Missing / stale / mismatched"))</f>
        <v/>
      </c>
      <c r="L13" s="46" t="str"/>
      <c r="M13" s="77" t="str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PMM-QMS-01</t>
        </is>
      </c>
      <c r="B14" s="6" t="inlineStr">
        <is>
          <t>Art. 17(1)(h)</t>
        </is>
      </c>
      <c r="C14" s="6" t="inlineStr">
        <is>
          <t>Binding interface</t>
        </is>
      </c>
      <c r="D14" s="16">
        <f>'01_SYSTEM_PROFILE'!B42</f>
        <v/>
      </c>
      <c r="E14" s="6" t="inlineStr">
        <is>
          <t>Integrate PMS setup/implementation/maintenance into the provider QMS.</t>
        </is>
      </c>
      <c r="F14" s="6" t="inlineStr">
        <is>
          <t>QMS process mapping; owner/accountability records</t>
        </is>
      </c>
      <c r="G14" s="46" t="str"/>
      <c r="H14" s="77" t="str"/>
      <c r="I14" s="46" t="inlineStr">
        <is>
          <t>Not started</t>
        </is>
      </c>
      <c r="J14" s="46" t="str"/>
      <c r="K14" s="16">
        <f>IF(J14="","Missing evidence",IF(COUNTIFS('06_EVIDENCE_REGISTER'!$A:$A,J14,'06_EVIDENCE_REGISTER'!$B:$B,A14,'06_EVIDENCE_REGISTER'!$K:$K,"Current",'06_EVIDENCE_REGISTER'!$I:$I,"&gt;="&amp;TODAY())&gt;0,"Current evidence","Missing / stale / mismatched"))</f>
        <v/>
      </c>
      <c r="L14" s="46" t="str"/>
      <c r="M14" s="77" t="str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PMM-COR-01</t>
        </is>
      </c>
      <c r="B15" s="6" t="inlineStr">
        <is>
          <t>Art. 20</t>
        </is>
      </c>
      <c r="C15" s="6" t="inlineStr">
        <is>
          <t>Binding interface</t>
        </is>
      </c>
      <c r="D15" s="16">
        <f>'01_SYSTEM_PROFILE'!B42</f>
        <v/>
      </c>
      <c r="E15" s="6" t="inlineStr">
        <is>
          <t>Use PMS findings to trigger appropriate corrective actions and information duties when provider non-compliance/risk conditions are identified.</t>
        </is>
      </c>
      <c r="F15" s="6" t="inlineStr">
        <is>
          <t>Corrective-action records; notifications; withdrawal/recall/disablement decision</t>
        </is>
      </c>
      <c r="G15" s="46" t="str"/>
      <c r="H15" s="77" t="str"/>
      <c r="I15" s="46" t="inlineStr">
        <is>
          <t>Not started</t>
        </is>
      </c>
      <c r="J15" s="46" t="str"/>
      <c r="K15" s="16">
        <f>IF(J15="","Missing evidence",IF(COUNTIFS('06_EVIDENCE_REGISTER'!$A:$A,J15,'06_EVIDENCE_REGISTER'!$B:$B,A15,'06_EVIDENCE_REGISTER'!$K:$K,"Current",'06_EVIDENCE_REGISTER'!$I:$I,"&gt;="&amp;TODAY())&gt;0,"Current evidence","Missing / stale / mismatched"))</f>
        <v/>
      </c>
      <c r="L15" s="46" t="str"/>
      <c r="M15" s="77" t="str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PMM-73-01</t>
        </is>
      </c>
      <c r="B16" s="6" t="inlineStr">
        <is>
          <t>Art. 73(1)–(4)</t>
        </is>
      </c>
      <c r="C16" s="6" t="inlineStr">
        <is>
          <t>Binding incident reporting</t>
        </is>
      </c>
      <c r="D16" s="16">
        <f>'01_SYSTEM_PROFILE'!B48</f>
        <v/>
      </c>
      <c r="E16" s="6" t="inlineStr">
        <is>
          <t>Maintain serious-incident triage and timely reporting to the legally competent recipient.</t>
        </is>
      </c>
      <c r="F16" s="6" t="inlineStr">
        <is>
          <t>Incident register; reportability rationale; deadline evidence; submitted report</t>
        </is>
      </c>
      <c r="G16" s="46" t="str"/>
      <c r="H16" s="77" t="str"/>
      <c r="I16" s="46" t="inlineStr">
        <is>
          <t>Not started</t>
        </is>
      </c>
      <c r="J16" s="46" t="str"/>
      <c r="K16" s="16">
        <f>IF(J16="","Missing evidence",IF(COUNTIFS('06_EVIDENCE_REGISTER'!$A:$A,J16,'06_EVIDENCE_REGISTER'!$B:$B,A16,'06_EVIDENCE_REGISTER'!$K:$K,"Current",'06_EVIDENCE_REGISTER'!$I:$I,"&gt;="&amp;TODAY())&gt;0,"Current evidence","Missing / stale / mismatched"))</f>
        <v/>
      </c>
      <c r="L16" s="46" t="str"/>
      <c r="M16" s="77" t="str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PMM-73-02</t>
        </is>
      </c>
      <c r="B17" s="6" t="inlineStr">
        <is>
          <t>Art. 73(5)</t>
        </is>
      </c>
      <c r="C17" s="6" t="inlineStr">
        <is>
          <t>Binding incident reporting</t>
        </is>
      </c>
      <c r="D17" s="16">
        <f>'01_SYSTEM_PROFILE'!B48</f>
        <v/>
      </c>
      <c r="E17" s="6" t="inlineStr">
        <is>
          <t>Allow initial incomplete report where needed for timeliness, followed by a complete report.</t>
        </is>
      </c>
      <c r="F17" s="6" t="inlineStr">
        <is>
          <t>Initial/final report records; completion tracking</t>
        </is>
      </c>
      <c r="G17" s="46" t="str"/>
      <c r="H17" s="77" t="str"/>
      <c r="I17" s="46" t="inlineStr">
        <is>
          <t>Not started</t>
        </is>
      </c>
      <c r="J17" s="46" t="str"/>
      <c r="K17" s="16">
        <f>IF(J17="","Missing evidence",IF(COUNTIFS('06_EVIDENCE_REGISTER'!$A:$A,J17,'06_EVIDENCE_REGISTER'!$B:$B,A17,'06_EVIDENCE_REGISTER'!$K:$K,"Current",'06_EVIDENCE_REGISTER'!$I:$I,"&gt;="&amp;TODAY())&gt;0,"Current evidence","Missing / stale / mismatched"))</f>
        <v/>
      </c>
      <c r="L17" s="46" t="str"/>
      <c r="M17" s="77" t="str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PMM-73-03</t>
        </is>
      </c>
      <c r="B18" s="6" t="inlineStr">
        <is>
          <t>Art. 73(6)</t>
        </is>
      </c>
      <c r="C18" s="6" t="inlineStr">
        <is>
          <t>Binding investigation</t>
        </is>
      </c>
      <c r="D18" s="16">
        <f>'01_SYSTEM_PROFILE'!B48</f>
        <v/>
      </c>
      <c r="E18" s="6" t="inlineStr">
        <is>
          <t>After reporting, investigate without delay, including risk assessment and corrective action; cooperate with authorities/notified body.</t>
        </is>
      </c>
      <c r="F18" s="6" t="inlineStr">
        <is>
          <t>Investigation file; risk assessment; corrective action; cooperation records</t>
        </is>
      </c>
      <c r="G18" s="46" t="str"/>
      <c r="H18" s="77" t="str"/>
      <c r="I18" s="46" t="inlineStr">
        <is>
          <t>Not started</t>
        </is>
      </c>
      <c r="J18" s="46" t="str"/>
      <c r="K18" s="16">
        <f>IF(J18="","Missing evidence",IF(COUNTIFS('06_EVIDENCE_REGISTER'!$A:$A,J18,'06_EVIDENCE_REGISTER'!$B:$B,A18,'06_EVIDENCE_REGISTER'!$K:$K,"Current",'06_EVIDENCE_REGISTER'!$I:$I,"&gt;="&amp;TODAY())&gt;0,"Current evidence","Missing / stale / mismatched"))</f>
        <v/>
      </c>
      <c r="L18" s="46" t="str"/>
      <c r="M18" s="77" t="str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PMM-73-04</t>
        </is>
      </c>
      <c r="B19" s="6" t="inlineStr">
        <is>
          <t>Art. 73(6)</t>
        </is>
      </c>
      <c r="C19" s="6" t="inlineStr">
        <is>
          <t>Binding evidence preservation</t>
        </is>
      </c>
      <c r="D19" s="16">
        <f>'01_SYSTEM_PROFILE'!B48</f>
        <v/>
      </c>
      <c r="E19" s="6" t="inlineStr">
        <is>
          <t>Before informing authorities, avoid investigative system alteration that could affect later evaluation of incident causes.</t>
        </is>
      </c>
      <c r="F19" s="6" t="inlineStr">
        <is>
          <t>Preservation protocol; system snapshot; authority notification evidence</t>
        </is>
      </c>
      <c r="G19" s="46" t="str"/>
      <c r="H19" s="77" t="str"/>
      <c r="I19" s="46" t="inlineStr">
        <is>
          <t>Not started</t>
        </is>
      </c>
      <c r="J19" s="46" t="str"/>
      <c r="K19" s="16">
        <f>IF(J19="","Missing evidence",IF(COUNTIFS('06_EVIDENCE_REGISTER'!$A:$A,J19,'06_EVIDENCE_REGISTER'!$B:$B,A19,'06_EVIDENCE_REGISTER'!$K:$K,"Current",'06_EVIDENCE_REGISTER'!$I:$I,"&gt;="&amp;TODAY())&gt;0,"Current evidence","Missing / stale / mismatched"))</f>
        <v/>
      </c>
      <c r="L19" s="46" t="str"/>
      <c r="M19" s="77" t="str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PMM-GOV-01</t>
        </is>
      </c>
      <c r="B20" s="6" t="inlineStr">
        <is>
          <t>Governance</t>
        </is>
      </c>
      <c r="C20" s="6" t="inlineStr">
        <is>
          <t>Assurance control</t>
        </is>
      </c>
      <c r="D20" s="16">
        <f>"Applicable"</f>
        <v/>
      </c>
      <c r="E20" s="6" t="inlineStr">
        <is>
          <t>Link every PMS signal, incident and corrective action to the affected system/release and evidence.</t>
        </is>
      </c>
      <c r="F20" s="6" t="inlineStr">
        <is>
          <t>Version trace; exact IDs; change linkage</t>
        </is>
      </c>
      <c r="G20" s="46" t="str"/>
      <c r="H20" s="77" t="str"/>
      <c r="I20" s="46" t="inlineStr">
        <is>
          <t>Not started</t>
        </is>
      </c>
      <c r="J20" s="46" t="str"/>
      <c r="K20" s="16">
        <f>IF(J20="","Missing evidence",IF(COUNTIFS('06_EVIDENCE_REGISTER'!$A:$A,J20,'06_EVIDENCE_REGISTER'!$B:$B,A20,'06_EVIDENCE_REGISTER'!$K:$K,"Current",'06_EVIDENCE_REGISTER'!$I:$I,"&gt;="&amp;TODAY())&gt;0,"Current evidence","Missing / stale / mismatched"))</f>
        <v/>
      </c>
      <c r="L20" s="46" t="str"/>
      <c r="M20" s="77" t="str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PMM-GOV-02</t>
        </is>
      </c>
      <c r="B21" s="6" t="inlineStr">
        <is>
          <t>Evidence assurance</t>
        </is>
      </c>
      <c r="C21" s="6" t="inlineStr">
        <is>
          <t>Assurance control</t>
        </is>
      </c>
      <c r="D21" s="16">
        <f>"Applicable"</f>
        <v/>
      </c>
      <c r="E21" s="6" t="inlineStr">
        <is>
          <t>Require current, correctly linked evidence before controls count as verified.</t>
        </is>
      </c>
      <c r="F21" s="6" t="inlineStr">
        <is>
          <t>Evidence register; exact linked item IDs</t>
        </is>
      </c>
      <c r="G21" s="46" t="str"/>
      <c r="H21" s="77" t="str"/>
      <c r="I21" s="46" t="inlineStr">
        <is>
          <t>Not started</t>
        </is>
      </c>
      <c r="J21" s="46" t="str"/>
      <c r="K21" s="16">
        <f>IF(J21="","Missing evidence",IF(COUNTIFS('06_EVIDENCE_REGISTER'!$A:$A,J21,'06_EVIDENCE_REGISTER'!$B:$B,A21,'06_EVIDENCE_REGISTER'!$K:$K,"Current",'06_EVIDENCE_REGISTER'!$I:$I,"&gt;="&amp;TODAY())&gt;0,"Current evidence","Missing / stale / mismatched"))</f>
        <v/>
      </c>
      <c r="L21" s="46" t="str"/>
      <c r="M21" s="77" t="str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autoFilter ref="A4:M21"/>
  <mergeCells count="2">
    <mergeCell ref="A2:M2"/>
    <mergeCell ref="A1:M1"/>
  </mergeCells>
  <conditionalFormatting sqref="K5:K21">
    <cfRule type="expression" priority="1" dxfId="1">
      <formula>K5="Current evidence"</formula>
    </cfRule>
    <cfRule type="expression" priority="2" dxfId="0">
      <formula>K5&lt;&gt;"Current evidence"</formula>
    </cfRule>
  </conditionalFormatting>
  <dataValidations count="1">
    <dataValidation sqref="I5:I21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4" min="1" max="1"/>
    <col width="20" customWidth="1" style="74" min="2" max="2"/>
    <col width="39" customWidth="1" style="74" min="3" max="3"/>
    <col width="37" customWidth="1" style="74" min="4" max="4"/>
    <col width="21" customWidth="1" style="74" min="5" max="5"/>
    <col width="20" customWidth="1" style="74" min="6" max="6"/>
    <col width="20" customWidth="1" style="74" min="7" max="7"/>
    <col width="22" customWidth="1" style="74" min="8" max="8"/>
    <col width="22" customWidth="1" style="74" min="9" max="9"/>
    <col width="20" customWidth="1" style="74" min="10" max="10"/>
    <col width="22" customWidth="1" style="74" min="11" max="11"/>
    <col width="22" customWidth="1" style="74" min="12" max="12"/>
  </cols>
  <sheetData>
    <row r="1" ht="35" customHeight="1" s="74">
      <c r="A1" s="15" t="inlineStr">
        <is>
          <t>Post-Market Monitoring Plan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4">
      <c r="A2" s="21" t="inlineStr">
        <is>
          <t>Interim structured PMS plan aligned to Article 72. It is not represented as the future Commission guidance/template due by 2 September 2027.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4">
      <c r="A4" s="40" t="inlineStr">
        <is>
          <t>Plan ID</t>
        </is>
      </c>
      <c r="B4" s="40" t="inlineStr">
        <is>
          <t>Article 72 link</t>
        </is>
      </c>
      <c r="C4" s="40" t="inlineStr">
        <is>
          <t>Plan element</t>
        </is>
      </c>
      <c r="D4" s="40" t="inlineStr">
        <is>
          <t>Method / design</t>
        </is>
      </c>
      <c r="E4" s="40" t="inlineStr">
        <is>
          <t>Data source(s)</t>
        </is>
      </c>
      <c r="F4" s="40" t="inlineStr">
        <is>
          <t>Signal / metric</t>
        </is>
      </c>
      <c r="G4" s="40" t="inlineStr">
        <is>
          <t>Threshold / trigger</t>
        </is>
      </c>
      <c r="H4" s="40" t="inlineStr">
        <is>
          <t>Analysis / decision method</t>
        </is>
      </c>
      <c r="I4" s="40" t="inlineStr">
        <is>
          <t>Owner</t>
        </is>
      </c>
      <c r="J4" s="40" t="inlineStr">
        <is>
          <t>Review / cadence</t>
        </is>
      </c>
      <c r="K4" s="40" t="inlineStr">
        <is>
          <t>Evidence ID</t>
        </is>
      </c>
      <c r="L4" s="40" t="inlineStr">
        <is>
          <t>Evidence state</t>
        </is>
      </c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PMS-PLAN-01</t>
        </is>
      </c>
      <c r="B5" s="6" t="inlineStr">
        <is>
          <t>72(1)</t>
        </is>
      </c>
      <c r="C5" s="6" t="inlineStr">
        <is>
          <t>PMS scope and proportionality</t>
        </is>
      </c>
      <c r="D5" s="6" t="inlineStr">
        <is>
          <t>Define system/release, monitored lifetime, technology/risk proportionality and exclusions.</t>
        </is>
      </c>
      <c r="E5" s="46" t="str"/>
      <c r="F5" s="46" t="str"/>
      <c r="G5" s="46" t="str"/>
      <c r="H5" s="46" t="str"/>
      <c r="I5" s="46" t="str"/>
      <c r="J5" s="46" t="str"/>
      <c r="K5" s="46" t="str"/>
      <c r="L5" s="16">
        <f>IF(K5="","Missing evidence",IF(COUNTIFS('06_EVIDENCE_REGISTER'!$A:$A,K5,'06_EVIDENCE_REGISTER'!$B:$B,A5,'06_EVIDENCE_REGISTER'!$K:$K,"Current",'06_EVIDENCE_REGISTER'!$I:$I,"&gt;="&amp;TODAY())&gt;0,"Current evidence","Missing / stale / mismatched"))</f>
        <v/>
      </c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PMS-PLAN-02</t>
        </is>
      </c>
      <c r="B6" s="6" t="inlineStr">
        <is>
          <t>72(2)</t>
        </is>
      </c>
      <c r="C6" s="6" t="inlineStr">
        <is>
          <t>Data-collection strategy</t>
        </is>
      </c>
      <c r="D6" s="6" t="inlineStr">
        <is>
          <t>Define active/systematic collection mechanisms across the system lifetime.</t>
        </is>
      </c>
      <c r="E6" s="46" t="str"/>
      <c r="F6" s="46" t="str"/>
      <c r="G6" s="46" t="str"/>
      <c r="H6" s="46" t="str"/>
      <c r="I6" s="46" t="str"/>
      <c r="J6" s="46" t="str"/>
      <c r="K6" s="46" t="str"/>
      <c r="L6" s="16">
        <f>IF(K6="","Missing evidence",IF(COUNTIFS('06_EVIDENCE_REGISTER'!$A:$A,K6,'06_EVIDENCE_REGISTER'!$B:$B,A6,'06_EVIDENCE_REGISTER'!$K:$K,"Current",'06_EVIDENCE_REGISTER'!$I:$I,"&gt;="&amp;TODAY())&gt;0,"Current evidence","Missing / stale / mismatched"))</f>
        <v/>
      </c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PMS-PLAN-03</t>
        </is>
      </c>
      <c r="B7" s="6" t="inlineStr">
        <is>
          <t>72(2)</t>
        </is>
      </c>
      <c r="C7" s="6" t="inlineStr">
        <is>
          <t>Deployer data / feedback</t>
        </is>
      </c>
      <c r="D7" s="6" t="inlineStr">
        <is>
          <t>Define channels, contractual/process interfaces and structured feedback expectations.</t>
        </is>
      </c>
      <c r="E7" s="46" t="str"/>
      <c r="F7" s="46" t="str"/>
      <c r="G7" s="46" t="str"/>
      <c r="H7" s="46" t="str"/>
      <c r="I7" s="46" t="str"/>
      <c r="J7" s="46" t="str"/>
      <c r="K7" s="46" t="str"/>
      <c r="L7" s="16">
        <f>IF(K7="","Missing evidence",IF(COUNTIFS('06_EVIDENCE_REGISTER'!$A:$A,K7,'06_EVIDENCE_REGISTER'!$B:$B,A7,'06_EVIDENCE_REGISTER'!$K:$K,"Current",'06_EVIDENCE_REGISTER'!$I:$I,"&gt;="&amp;TODAY())&gt;0,"Current evidence","Missing / stale / mismatched"))</f>
        <v/>
      </c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PMS-PLAN-04</t>
        </is>
      </c>
      <c r="B8" s="6" t="inlineStr">
        <is>
          <t>72(2)</t>
        </is>
      </c>
      <c r="C8" s="6" t="inlineStr">
        <is>
          <t>Other data sources</t>
        </is>
      </c>
      <c r="D8" s="6" t="inlineStr">
        <is>
          <t>Define support, complaints, telemetry, audit, validation, incident, research/state-of-art and other sources.</t>
        </is>
      </c>
      <c r="E8" s="46" t="str"/>
      <c r="F8" s="46" t="str"/>
      <c r="G8" s="46" t="str"/>
      <c r="H8" s="46" t="str"/>
      <c r="I8" s="46" t="str"/>
      <c r="J8" s="46" t="str"/>
      <c r="K8" s="46" t="str"/>
      <c r="L8" s="16">
        <f>IF(K8="","Missing evidence",IF(COUNTIFS('06_EVIDENCE_REGISTER'!$A:$A,K8,'06_EVIDENCE_REGISTER'!$B:$B,A8,'06_EVIDENCE_REGISTER'!$K:$K,"Current",'06_EVIDENCE_REGISTER'!$I:$I,"&gt;="&amp;TODAY())&gt;0,"Current evidence","Missing / stale / mismatched"))</f>
        <v/>
      </c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PMS-PLAN-05</t>
        </is>
      </c>
      <c r="B9" s="6" t="inlineStr">
        <is>
          <t>72(2)</t>
        </is>
      </c>
      <c r="C9" s="6" t="inlineStr">
        <is>
          <t>Continuous-compliance analysis</t>
        </is>
      </c>
      <c r="D9" s="6" t="inlineStr">
        <is>
          <t>Map monitored signals to Chapter III Section 2 requirements and compliance conclusions.</t>
        </is>
      </c>
      <c r="E9" s="46" t="str"/>
      <c r="F9" s="46" t="str"/>
      <c r="G9" s="46" t="str"/>
      <c r="H9" s="46" t="str"/>
      <c r="I9" s="46" t="str"/>
      <c r="J9" s="46" t="str"/>
      <c r="K9" s="46" t="str"/>
      <c r="L9" s="16">
        <f>IF(K9="","Missing evidence",IF(COUNTIFS('06_EVIDENCE_REGISTER'!$A:$A,K9,'06_EVIDENCE_REGISTER'!$B:$B,A9,'06_EVIDENCE_REGISTER'!$K:$K,"Current",'06_EVIDENCE_REGISTER'!$I:$I,"&gt;="&amp;TODAY())&gt;0,"Current evidence","Missing / stale / mismatched"))</f>
        <v/>
      </c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PMS-PLAN-06</t>
        </is>
      </c>
      <c r="B10" s="6" t="inlineStr">
        <is>
          <t>72(2)</t>
        </is>
      </c>
      <c r="C10" s="6" t="inlineStr">
        <is>
          <t>Interaction with other AI systems</t>
        </is>
      </c>
      <c r="D10" s="6" t="inlineStr">
        <is>
          <t>Where relevant, define how interactions/dependencies with other AI systems are monitored.</t>
        </is>
      </c>
      <c r="E10" s="46" t="str"/>
      <c r="F10" s="46" t="str"/>
      <c r="G10" s="46" t="str"/>
      <c r="H10" s="46" t="str"/>
      <c r="I10" s="46" t="str"/>
      <c r="J10" s="46" t="str"/>
      <c r="K10" s="46" t="str"/>
      <c r="L10" s="16">
        <f>IF(K10="","Missing evidence",IF(COUNTIFS('06_EVIDENCE_REGISTER'!$A:$A,K10,'06_EVIDENCE_REGISTER'!$B:$B,A10,'06_EVIDENCE_REGISTER'!$K:$K,"Current",'06_EVIDENCE_REGISTER'!$I:$I,"&gt;="&amp;TODAY())&gt;0,"Current evidence","Missing / stale / mismatched"))</f>
        <v/>
      </c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PMS-PLAN-07</t>
        </is>
      </c>
      <c r="B11" s="6" t="inlineStr">
        <is>
          <t>72(2)</t>
        </is>
      </c>
      <c r="C11" s="6" t="inlineStr">
        <is>
          <t>Law-enforcement sensitive-data boundary</t>
        </is>
      </c>
      <c r="D11" s="6" t="inlineStr">
        <is>
          <t>Define controls preventing reliance on sensitive operational data excluded by Article 72(2).</t>
        </is>
      </c>
      <c r="E11" s="46" t="str"/>
      <c r="F11" s="46" t="str"/>
      <c r="G11" s="46" t="str"/>
      <c r="H11" s="46" t="str"/>
      <c r="I11" s="46" t="str"/>
      <c r="J11" s="46" t="str"/>
      <c r="K11" s="46" t="str"/>
      <c r="L11" s="16">
        <f>IF(K11="","Missing evidence",IF(COUNTIFS('06_EVIDENCE_REGISTER'!$A:$A,K11,'06_EVIDENCE_REGISTER'!$B:$B,A11,'06_EVIDENCE_REGISTER'!$K:$K,"Current",'06_EVIDENCE_REGISTER'!$I:$I,"&gt;="&amp;TODAY())&gt;0,"Current evidence","Missing / stale / mismatched"))</f>
        <v/>
      </c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PMS-PLAN-08</t>
        </is>
      </c>
      <c r="B12" s="6" t="inlineStr">
        <is>
          <t>72(3)</t>
        </is>
      </c>
      <c r="C12" s="6" t="inlineStr">
        <is>
          <t>Technical-documentation linkage</t>
        </is>
      </c>
      <c r="D12" s="6" t="inlineStr">
        <is>
          <t>Maintain PMS plan/version within Annex IV technical documentation.</t>
        </is>
      </c>
      <c r="E12" s="46" t="str"/>
      <c r="F12" s="46" t="str"/>
      <c r="G12" s="46" t="str"/>
      <c r="H12" s="46" t="str"/>
      <c r="I12" s="46" t="str"/>
      <c r="J12" s="46" t="str"/>
      <c r="K12" s="46" t="str"/>
      <c r="L12" s="16">
        <f>IF(K12="","Missing evidence",IF(COUNTIFS('06_EVIDENCE_REGISTER'!$A:$A,K12,'06_EVIDENCE_REGISTER'!$B:$B,A12,'06_EVIDENCE_REGISTER'!$K:$K,"Current",'06_EVIDENCE_REGISTER'!$I:$I,"&gt;="&amp;TODAY())&gt;0,"Current evidence","Missing / stale / mismatched"))</f>
        <v/>
      </c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PMS-PLAN-09</t>
        </is>
      </c>
      <c r="B13" s="6" t="inlineStr">
        <is>
          <t>72(4)</t>
        </is>
      </c>
      <c r="C13" s="6" t="inlineStr">
        <is>
          <t>Sectoral / financial PMS integration</t>
        </is>
      </c>
      <c r="D13" s="6" t="inlineStr">
        <is>
          <t>Where used, map Article 72 elements into existing PMS/internal-governance plan and prove equivalent protection.</t>
        </is>
      </c>
      <c r="E13" s="46" t="str"/>
      <c r="F13" s="46" t="str"/>
      <c r="G13" s="46" t="str"/>
      <c r="H13" s="46" t="str"/>
      <c r="I13" s="46" t="str"/>
      <c r="J13" s="46" t="str"/>
      <c r="K13" s="46" t="str"/>
      <c r="L13" s="16">
        <f>IF(K13="","Missing evidence",IF(COUNTIFS('06_EVIDENCE_REGISTER'!$A:$A,K13,'06_EVIDENCE_REGISTER'!$B:$B,A13,'06_EVIDENCE_REGISTER'!$K:$K,"Current",'06_EVIDENCE_REGISTER'!$I:$I,"&gt;="&amp;TODAY())&gt;0,"Current evidence","Missing / stale / mismatched"))</f>
        <v/>
      </c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PMS-PLAN-10</t>
        </is>
      </c>
      <c r="B14" s="6" t="inlineStr">
        <is>
          <t>Art. 9(2)(c)</t>
        </is>
      </c>
      <c r="C14" s="6" t="inlineStr">
        <is>
          <t>Risk-management feedback</t>
        </is>
      </c>
      <c r="D14" s="6" t="inlineStr">
        <is>
          <t>Define when PMS findings create/reassess Article 9 risks and treatments.</t>
        </is>
      </c>
      <c r="E14" s="46" t="str"/>
      <c r="F14" s="46" t="str"/>
      <c r="G14" s="46" t="str"/>
      <c r="H14" s="46" t="str"/>
      <c r="I14" s="46" t="str"/>
      <c r="J14" s="46" t="str"/>
      <c r="K14" s="46" t="str"/>
      <c r="L14" s="16">
        <f>IF(K14="","Missing evidence",IF(COUNTIFS('06_EVIDENCE_REGISTER'!$A:$A,K14,'06_EVIDENCE_REGISTER'!$B:$B,A14,'06_EVIDENCE_REGISTER'!$K:$K,"Current",'06_EVIDENCE_REGISTER'!$I:$I,"&gt;="&amp;TODAY())&gt;0,"Current evidence","Missing / stale / mismatched"))</f>
        <v/>
      </c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PMS-PLAN-11</t>
        </is>
      </c>
      <c r="B15" s="6" t="inlineStr">
        <is>
          <t>Art. 20</t>
        </is>
      </c>
      <c r="C15" s="6" t="inlineStr">
        <is>
          <t>Corrective-action escalation</t>
        </is>
      </c>
      <c r="D15" s="6" t="inlineStr">
        <is>
          <t>Define triggers for corrective action, withdrawal/recall/disablement and operator/authority information where applicable.</t>
        </is>
      </c>
      <c r="E15" s="46" t="str"/>
      <c r="F15" s="46" t="str"/>
      <c r="G15" s="46" t="str"/>
      <c r="H15" s="46" t="str"/>
      <c r="I15" s="46" t="str"/>
      <c r="J15" s="46" t="str"/>
      <c r="K15" s="46" t="str"/>
      <c r="L15" s="16">
        <f>IF(K15="","Missing evidence",IF(COUNTIFS('06_EVIDENCE_REGISTER'!$A:$A,K15,'06_EVIDENCE_REGISTER'!$B:$B,A15,'06_EVIDENCE_REGISTER'!$K:$K,"Current",'06_EVIDENCE_REGISTER'!$I:$I,"&gt;="&amp;TODAY())&gt;0,"Current evidence","Missing / stale / mismatched"))</f>
        <v/>
      </c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PMS-PLAN-12</t>
        </is>
      </c>
      <c r="B16" s="6" t="inlineStr">
        <is>
          <t>Art. 73</t>
        </is>
      </c>
      <c r="C16" s="6" t="inlineStr">
        <is>
          <t>Serious-incident escalation</t>
        </is>
      </c>
      <c r="D16" s="6" t="inlineStr">
        <is>
          <t>Define serious-incident triage, reporting recipient, deadlines, initial/final report, investigation and cooperation.</t>
        </is>
      </c>
      <c r="E16" s="46" t="str"/>
      <c r="F16" s="46" t="str"/>
      <c r="G16" s="46" t="str"/>
      <c r="H16" s="46" t="str"/>
      <c r="I16" s="46" t="str"/>
      <c r="J16" s="46" t="str"/>
      <c r="K16" s="46" t="str"/>
      <c r="L16" s="16">
        <f>IF(K16="","Missing evidence",IF(COUNTIFS('06_EVIDENCE_REGISTER'!$A:$A,K16,'06_EVIDENCE_REGISTER'!$B:$B,A16,'06_EVIDENCE_REGISTER'!$K:$K,"Current",'06_EVIDENCE_REGISTER'!$I:$I,"&gt;="&amp;TODAY())&gt;0,"Current evidence","Missing / stale / mismatched"))</f>
        <v/>
      </c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PMS-PLAN-13</t>
        </is>
      </c>
      <c r="B17" s="6" t="inlineStr">
        <is>
          <t>Governance</t>
        </is>
      </c>
      <c r="C17" s="6" t="inlineStr">
        <is>
          <t>Trend / recurrence analysis</t>
        </is>
      </c>
      <c r="D17" s="6" t="inlineStr">
        <is>
          <t>Define recurring-issue, drift, pattern and root-cause analysis.</t>
        </is>
      </c>
      <c r="E17" s="46" t="str"/>
      <c r="F17" s="46" t="str"/>
      <c r="G17" s="46" t="str"/>
      <c r="H17" s="46" t="str"/>
      <c r="I17" s="46" t="str"/>
      <c r="J17" s="46" t="str"/>
      <c r="K17" s="46" t="str"/>
      <c r="L17" s="16">
        <f>IF(K17="","Missing evidence",IF(COUNTIFS('06_EVIDENCE_REGISTER'!$A:$A,K17,'06_EVIDENCE_REGISTER'!$B:$B,A17,'06_EVIDENCE_REGISTER'!$K:$K,"Current",'06_EVIDENCE_REGISTER'!$I:$I,"&gt;="&amp;TODAY())&gt;0,"Current evidence","Missing / stale / mismatched"))</f>
        <v/>
      </c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PMS-PLAN-14</t>
        </is>
      </c>
      <c r="B18" s="6" t="inlineStr">
        <is>
          <t>Governance</t>
        </is>
      </c>
      <c r="C18" s="6" t="inlineStr">
        <is>
          <t>Change / release linkage</t>
        </is>
      </c>
      <c r="D18" s="6" t="inlineStr">
        <is>
          <t>Define how signals map to model/system/version changes and revalidation.</t>
        </is>
      </c>
      <c r="E18" s="46" t="str"/>
      <c r="F18" s="46" t="str"/>
      <c r="G18" s="46" t="str"/>
      <c r="H18" s="46" t="str"/>
      <c r="I18" s="46" t="str"/>
      <c r="J18" s="46" t="str"/>
      <c r="K18" s="46" t="str"/>
      <c r="L18" s="16">
        <f>IF(K18="","Missing evidence",IF(COUNTIFS('06_EVIDENCE_REGISTER'!$A:$A,K18,'06_EVIDENCE_REGISTER'!$B:$B,A18,'06_EVIDENCE_REGISTER'!$K:$K,"Current",'06_EVIDENCE_REGISTER'!$I:$I,"&gt;="&amp;TODAY())&gt;0,"Current evidence","Missing / stale / mismatched"))</f>
        <v/>
      </c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 ht="23" customHeight="1" s="74">
      <c r="A21" s="33" t="inlineStr">
        <is>
          <t>PMS PLAN COMPLETENESS</t>
        </is>
      </c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31" customHeight="1" s="74">
      <c r="A22" s="40" t="inlineStr">
        <is>
          <t>Metric</t>
        </is>
      </c>
      <c r="B22" s="40" t="inlineStr">
        <is>
          <t>Value</t>
        </is>
      </c>
      <c r="C22" s="40" t="inlineStr">
        <is>
          <t>Interpretation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Plan elements with owner</t>
        </is>
      </c>
      <c r="B23" s="16">
        <f>COUNTA(I5:I18)</f>
        <v/>
      </c>
      <c r="C23" s="6" t="inlineStr">
        <is>
          <t>Each operational element should be owned.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Plan elements missing data source</t>
        </is>
      </c>
      <c r="B24" s="16">
        <f>COUNTBLANK(E5:E18)</f>
        <v/>
      </c>
      <c r="C24" s="6" t="inlineStr">
        <is>
          <t>Critical Article 72(2) design gap.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Plan elements missing threshold/trigger</t>
        </is>
      </c>
      <c r="B25" s="16">
        <f>COUNTBLANK(G5:G18)</f>
        <v/>
      </c>
      <c r="C25" s="6" t="inlineStr">
        <is>
          <t>Where threshold/trigger logic is relevant, define it rather than relying on ad hoc review.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Plan elements missing evidence</t>
        </is>
      </c>
      <c r="B26" s="16">
        <f>COUNTBLANK(K5:K18)</f>
        <v/>
      </c>
      <c r="C26" s="6" t="inlineStr">
        <is>
          <t>Plan must be evidenced/version controlled.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autoFilter ref="A4:L26"/>
  <mergeCells count="3">
    <mergeCell ref="A2:K2"/>
    <mergeCell ref="A1:K1"/>
    <mergeCell ref="A21:K21"/>
  </mergeCells>
  <conditionalFormatting sqref="L5:L18">
    <cfRule type="expression" priority="1" dxfId="8">
      <formula>L5="Current evidence"</formula>
    </cfRule>
    <cfRule type="expression" priority="2" dxfId="9">
      <formula>L5&lt;&gt;"Current evidence"</formula>
    </cfRule>
  </conditionalFormatting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4" min="1" max="1"/>
    <col width="18" customWidth="1" style="74" min="2" max="2"/>
    <col width="24" customWidth="1" style="74" min="3" max="3"/>
    <col width="20" customWidth="1" style="74" min="4" max="4"/>
    <col width="22" customWidth="1" style="74" min="5" max="5"/>
    <col width="24" customWidth="1" style="74" min="6" max="6"/>
    <col width="35" customWidth="1" style="74" min="7" max="7"/>
    <col width="26" customWidth="1" style="74" min="8" max="8"/>
    <col width="27" customWidth="1" style="74" min="9" max="9"/>
    <col width="27" customWidth="1" style="74" min="10" max="10"/>
    <col width="24" customWidth="1" style="74" min="11" max="11"/>
    <col width="22" customWidth="1" style="74" min="12" max="12"/>
    <col width="20" customWidth="1" style="74" min="13" max="13"/>
    <col width="20" customWidth="1" style="74" min="14" max="14"/>
    <col width="22" customWidth="1" style="74" min="15" max="15"/>
    <col width="22" customWidth="1" style="74" min="16" max="16"/>
  </cols>
  <sheetData>
    <row r="1" ht="35" customHeight="1" s="74">
      <c r="A1" s="15" t="inlineStr">
        <is>
          <t>Post-Market Data &amp; Signal Log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4">
      <c r="A2" s="21" t="inlineStr">
        <is>
          <t>Record the lifetime data Article 72(2) requires providers to actively/systematically collect, document and analyse.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4">
      <c r="A4" s="40" t="inlineStr">
        <is>
          <t>Signal ID</t>
        </is>
      </c>
      <c r="B4" s="40" t="inlineStr">
        <is>
          <t>Date</t>
        </is>
      </c>
      <c r="C4" s="40" t="inlineStr">
        <is>
          <t>Source</t>
        </is>
      </c>
      <c r="D4" s="40" t="inlineStr">
        <is>
          <t>Source type</t>
        </is>
      </c>
      <c r="E4" s="40" t="inlineStr">
        <is>
          <t>System / release</t>
        </is>
      </c>
      <c r="F4" s="40" t="inlineStr">
        <is>
          <t>Data / signal type</t>
        </is>
      </c>
      <c r="G4" s="40" t="inlineStr">
        <is>
          <t>Finding / observed performance</t>
        </is>
      </c>
      <c r="H4" s="40" t="inlineStr">
        <is>
          <t>Affected Chapter III §2 requirement</t>
        </is>
      </c>
      <c r="I4" s="40" t="inlineStr">
        <is>
          <t>Compliance impact</t>
        </is>
      </c>
      <c r="J4" s="40" t="inlineStr">
        <is>
          <t>Risk-management impact</t>
        </is>
      </c>
      <c r="K4" s="40" t="inlineStr">
        <is>
          <t>Corrective action required?</t>
        </is>
      </c>
      <c r="L4" s="40" t="inlineStr">
        <is>
          <t>Serious-incident triage?</t>
        </is>
      </c>
      <c r="M4" s="40" t="inlineStr">
        <is>
          <t>Owner</t>
        </is>
      </c>
      <c r="N4" s="40" t="inlineStr">
        <is>
          <t>Status</t>
        </is>
      </c>
      <c r="O4" s="40" t="inlineStr">
        <is>
          <t>Evidence ID</t>
        </is>
      </c>
      <c r="P4" s="40" t="inlineStr">
        <is>
          <t>Evidence state</t>
        </is>
      </c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PMS-SIG-0001</t>
        </is>
      </c>
      <c r="B5" s="77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16">
        <f>IF(B5="","",IF(O5="","Missing evidence",IF(COUNTIFS('06_EVIDENCE_REGISTER'!$A:$A,O5,'06_EVIDENCE_REGISTER'!$B:$B,A5,'06_EVIDENCE_REGISTER'!$K:$K,"Current",'06_EVIDENCE_REGISTER'!$I:$I,"&gt;="&amp;TODAY())&gt;0,"Current evidence","Missing / stale / mismatched")))</f>
        <v/>
      </c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PMS-SIG-0002</t>
        </is>
      </c>
      <c r="B6" s="77" t="n"/>
      <c r="C6" s="46" t="n"/>
      <c r="D6" s="46" t="n"/>
      <c r="E6" s="46" t="n"/>
      <c r="F6" s="46" t="n"/>
      <c r="G6" s="46" t="n"/>
      <c r="H6" s="46" t="n"/>
      <c r="I6" s="46" t="n"/>
      <c r="J6" s="46" t="n"/>
      <c r="K6" s="46" t="n"/>
      <c r="L6" s="46" t="n"/>
      <c r="M6" s="46" t="n"/>
      <c r="N6" s="46" t="n"/>
      <c r="O6" s="46" t="n"/>
      <c r="P6" s="16">
        <f>IF(B6="","",IF(O6="","Missing evidence",IF(COUNTIFS('06_EVIDENCE_REGISTER'!$A:$A,O6,'06_EVIDENCE_REGISTER'!$B:$B,A6,'06_EVIDENCE_REGISTER'!$K:$K,"Current",'06_EVIDENCE_REGISTER'!$I:$I,"&gt;="&amp;TODAY())&gt;0,"Current evidence","Missing / stale / mismatched")))</f>
        <v/>
      </c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PMS-SIG-0003</t>
        </is>
      </c>
      <c r="B7" s="77" t="n"/>
      <c r="C7" s="46" t="n"/>
      <c r="D7" s="46" t="n"/>
      <c r="E7" s="46" t="n"/>
      <c r="F7" s="46" t="n"/>
      <c r="G7" s="46" t="n"/>
      <c r="H7" s="46" t="n"/>
      <c r="I7" s="46" t="n"/>
      <c r="J7" s="46" t="n"/>
      <c r="K7" s="46" t="n"/>
      <c r="L7" s="46" t="n"/>
      <c r="M7" s="46" t="n"/>
      <c r="N7" s="46" t="n"/>
      <c r="O7" s="46" t="n"/>
      <c r="P7" s="16">
        <f>IF(B7="","",IF(O7="","Missing evidence",IF(COUNTIFS('06_EVIDENCE_REGISTER'!$A:$A,O7,'06_EVIDENCE_REGISTER'!$B:$B,A7,'06_EVIDENCE_REGISTER'!$K:$K,"Current",'06_EVIDENCE_REGISTER'!$I:$I,"&gt;="&amp;TODAY())&gt;0,"Current evidence","Missing / stale / mismatched")))</f>
        <v/>
      </c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PMS-SIG-0004</t>
        </is>
      </c>
      <c r="B8" s="77" t="n"/>
      <c r="C8" s="46" t="n"/>
      <c r="D8" s="46" t="n"/>
      <c r="E8" s="46" t="n"/>
      <c r="F8" s="46" t="n"/>
      <c r="G8" s="46" t="n"/>
      <c r="H8" s="46" t="n"/>
      <c r="I8" s="46" t="n"/>
      <c r="J8" s="46" t="n"/>
      <c r="K8" s="46" t="n"/>
      <c r="L8" s="46" t="n"/>
      <c r="M8" s="46" t="n"/>
      <c r="N8" s="46" t="n"/>
      <c r="O8" s="46" t="n"/>
      <c r="P8" s="16">
        <f>IF(B8="","",IF(O8="","Missing evidence",IF(COUNTIFS('06_EVIDENCE_REGISTER'!$A:$A,O8,'06_EVIDENCE_REGISTER'!$B:$B,A8,'06_EVIDENCE_REGISTER'!$K:$K,"Current",'06_EVIDENCE_REGISTER'!$I:$I,"&gt;="&amp;TODAY())&gt;0,"Current evidence","Missing / stale / mismatched")))</f>
        <v/>
      </c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PMS-SIG-0005</t>
        </is>
      </c>
      <c r="B9" s="77" t="n"/>
      <c r="C9" s="46" t="n"/>
      <c r="D9" s="46" t="n"/>
      <c r="E9" s="46" t="n"/>
      <c r="F9" s="46" t="n"/>
      <c r="G9" s="46" t="n"/>
      <c r="H9" s="46" t="n"/>
      <c r="I9" s="46" t="n"/>
      <c r="J9" s="46" t="n"/>
      <c r="K9" s="46" t="n"/>
      <c r="L9" s="46" t="n"/>
      <c r="M9" s="46" t="n"/>
      <c r="N9" s="46" t="n"/>
      <c r="O9" s="46" t="n"/>
      <c r="P9" s="16">
        <f>IF(B9="","",IF(O9="","Missing evidence",IF(COUNTIFS('06_EVIDENCE_REGISTER'!$A:$A,O9,'06_EVIDENCE_REGISTER'!$B:$B,A9,'06_EVIDENCE_REGISTER'!$K:$K,"Current",'06_EVIDENCE_REGISTER'!$I:$I,"&gt;="&amp;TODAY())&gt;0,"Current evidence","Missing / stale / mismatched")))</f>
        <v/>
      </c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PMS-SIG-0006</t>
        </is>
      </c>
      <c r="B10" s="77" t="n"/>
      <c r="C10" s="46" t="n"/>
      <c r="D10" s="46" t="n"/>
      <c r="E10" s="46" t="n"/>
      <c r="F10" s="46" t="n"/>
      <c r="G10" s="46" t="n"/>
      <c r="H10" s="46" t="n"/>
      <c r="I10" s="46" t="n"/>
      <c r="J10" s="46" t="n"/>
      <c r="K10" s="46" t="n"/>
      <c r="L10" s="46" t="n"/>
      <c r="M10" s="46" t="n"/>
      <c r="N10" s="46" t="n"/>
      <c r="O10" s="46" t="n"/>
      <c r="P10" s="16">
        <f>IF(B10="","",IF(O10="","Missing evidence",IF(COUNTIFS('06_EVIDENCE_REGISTER'!$A:$A,O10,'06_EVIDENCE_REGISTER'!$B:$B,A10,'06_EVIDENCE_REGISTER'!$K:$K,"Current",'06_EVIDENCE_REGISTER'!$I:$I,"&gt;="&amp;TODAY())&gt;0,"Current evidence","Missing / stale / mismatched")))</f>
        <v/>
      </c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PMS-SIG-0007</t>
        </is>
      </c>
      <c r="B11" s="77" t="n"/>
      <c r="C11" s="46" t="n"/>
      <c r="D11" s="46" t="n"/>
      <c r="E11" s="46" t="n"/>
      <c r="F11" s="46" t="n"/>
      <c r="G11" s="46" t="n"/>
      <c r="H11" s="46" t="n"/>
      <c r="I11" s="46" t="n"/>
      <c r="J11" s="46" t="n"/>
      <c r="K11" s="46" t="n"/>
      <c r="L11" s="46" t="n"/>
      <c r="M11" s="46" t="n"/>
      <c r="N11" s="46" t="n"/>
      <c r="O11" s="46" t="n"/>
      <c r="P11" s="16">
        <f>IF(B11="","",IF(O11="","Missing evidence",IF(COUNTIFS('06_EVIDENCE_REGISTER'!$A:$A,O11,'06_EVIDENCE_REGISTER'!$B:$B,A11,'06_EVIDENCE_REGISTER'!$K:$K,"Current",'06_EVIDENCE_REGISTER'!$I:$I,"&gt;="&amp;TODAY())&gt;0,"Current evidence","Missing / stale / mismatched")))</f>
        <v/>
      </c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PMS-SIG-0008</t>
        </is>
      </c>
      <c r="B12" s="77" t="n"/>
      <c r="C12" s="46" t="n"/>
      <c r="D12" s="46" t="n"/>
      <c r="E12" s="46" t="n"/>
      <c r="F12" s="46" t="n"/>
      <c r="G12" s="46" t="n"/>
      <c r="H12" s="46" t="n"/>
      <c r="I12" s="46" t="n"/>
      <c r="J12" s="46" t="n"/>
      <c r="K12" s="46" t="n"/>
      <c r="L12" s="46" t="n"/>
      <c r="M12" s="46" t="n"/>
      <c r="N12" s="46" t="n"/>
      <c r="O12" s="46" t="n"/>
      <c r="P12" s="16">
        <f>IF(B12="","",IF(O12="","Missing evidence",IF(COUNTIFS('06_EVIDENCE_REGISTER'!$A:$A,O12,'06_EVIDENCE_REGISTER'!$B:$B,A12,'06_EVIDENCE_REGISTER'!$K:$K,"Current",'06_EVIDENCE_REGISTER'!$I:$I,"&gt;="&amp;TODAY())&gt;0,"Current evidence","Missing / stale / mismatched")))</f>
        <v/>
      </c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PMS-SIG-0009</t>
        </is>
      </c>
      <c r="B13" s="77" t="n"/>
      <c r="C13" s="46" t="n"/>
      <c r="D13" s="46" t="n"/>
      <c r="E13" s="46" t="n"/>
      <c r="F13" s="46" t="n"/>
      <c r="G13" s="46" t="n"/>
      <c r="H13" s="46" t="n"/>
      <c r="I13" s="46" t="n"/>
      <c r="J13" s="46" t="n"/>
      <c r="K13" s="46" t="n"/>
      <c r="L13" s="46" t="n"/>
      <c r="M13" s="46" t="n"/>
      <c r="N13" s="46" t="n"/>
      <c r="O13" s="46" t="n"/>
      <c r="P13" s="16">
        <f>IF(B13="","",IF(O13="","Missing evidence",IF(COUNTIFS('06_EVIDENCE_REGISTER'!$A:$A,O13,'06_EVIDENCE_REGISTER'!$B:$B,A13,'06_EVIDENCE_REGISTER'!$K:$K,"Current",'06_EVIDENCE_REGISTER'!$I:$I,"&gt;="&amp;TODAY())&gt;0,"Current evidence","Missing / stale / mismatched")))</f>
        <v/>
      </c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PMS-SIG-0010</t>
        </is>
      </c>
      <c r="B14" s="77" t="n"/>
      <c r="C14" s="46" t="n"/>
      <c r="D14" s="46" t="n"/>
      <c r="E14" s="46" t="n"/>
      <c r="F14" s="46" t="n"/>
      <c r="G14" s="46" t="n"/>
      <c r="H14" s="46" t="n"/>
      <c r="I14" s="46" t="n"/>
      <c r="J14" s="46" t="n"/>
      <c r="K14" s="46" t="n"/>
      <c r="L14" s="46" t="n"/>
      <c r="M14" s="46" t="n"/>
      <c r="N14" s="46" t="n"/>
      <c r="O14" s="46" t="n"/>
      <c r="P14" s="16">
        <f>IF(B14="","",IF(O14="","Missing evidence",IF(COUNTIFS('06_EVIDENCE_REGISTER'!$A:$A,O14,'06_EVIDENCE_REGISTER'!$B:$B,A14,'06_EVIDENCE_REGISTER'!$K:$K,"Current",'06_EVIDENCE_REGISTER'!$I:$I,"&gt;="&amp;TODAY())&gt;0,"Current evidence","Missing / stale / mismatched")))</f>
        <v/>
      </c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PMS-SIG-0011</t>
        </is>
      </c>
      <c r="B15" s="77" t="n"/>
      <c r="C15" s="46" t="n"/>
      <c r="D15" s="46" t="n"/>
      <c r="E15" s="46" t="n"/>
      <c r="F15" s="46" t="n"/>
      <c r="G15" s="46" t="n"/>
      <c r="H15" s="46" t="n"/>
      <c r="I15" s="46" t="n"/>
      <c r="J15" s="46" t="n"/>
      <c r="K15" s="46" t="n"/>
      <c r="L15" s="46" t="n"/>
      <c r="M15" s="46" t="n"/>
      <c r="N15" s="46" t="n"/>
      <c r="O15" s="46" t="n"/>
      <c r="P15" s="16">
        <f>IF(B15="","",IF(O15="","Missing evidence",IF(COUNTIFS('06_EVIDENCE_REGISTER'!$A:$A,O15,'06_EVIDENCE_REGISTER'!$B:$B,A15,'06_EVIDENCE_REGISTER'!$K:$K,"Current",'06_EVIDENCE_REGISTER'!$I:$I,"&gt;="&amp;TODAY())&gt;0,"Current evidence","Missing / stale / mismatched")))</f>
        <v/>
      </c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PMS-SIG-0012</t>
        </is>
      </c>
      <c r="B16" s="77" t="n"/>
      <c r="C16" s="46" t="n"/>
      <c r="D16" s="46" t="n"/>
      <c r="E16" s="46" t="n"/>
      <c r="F16" s="46" t="n"/>
      <c r="G16" s="46" t="n"/>
      <c r="H16" s="46" t="n"/>
      <c r="I16" s="46" t="n"/>
      <c r="J16" s="46" t="n"/>
      <c r="K16" s="46" t="n"/>
      <c r="L16" s="46" t="n"/>
      <c r="M16" s="46" t="n"/>
      <c r="N16" s="46" t="n"/>
      <c r="O16" s="46" t="n"/>
      <c r="P16" s="16">
        <f>IF(B16="","",IF(O16="","Missing evidence",IF(COUNTIFS('06_EVIDENCE_REGISTER'!$A:$A,O16,'06_EVIDENCE_REGISTER'!$B:$B,A16,'06_EVIDENCE_REGISTER'!$K:$K,"Current",'06_EVIDENCE_REGISTER'!$I:$I,"&gt;="&amp;TODAY())&gt;0,"Current evidence","Missing / stale / mismatched")))</f>
        <v/>
      </c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PMS-SIG-0013</t>
        </is>
      </c>
      <c r="B17" s="77" t="n"/>
      <c r="C17" s="46" t="n"/>
      <c r="D17" s="46" t="n"/>
      <c r="E17" s="46" t="n"/>
      <c r="F17" s="46" t="n"/>
      <c r="G17" s="46" t="n"/>
      <c r="H17" s="46" t="n"/>
      <c r="I17" s="46" t="n"/>
      <c r="J17" s="46" t="n"/>
      <c r="K17" s="46" t="n"/>
      <c r="L17" s="46" t="n"/>
      <c r="M17" s="46" t="n"/>
      <c r="N17" s="46" t="n"/>
      <c r="O17" s="46" t="n"/>
      <c r="P17" s="16">
        <f>IF(B17="","",IF(O17="","Missing evidence",IF(COUNTIFS('06_EVIDENCE_REGISTER'!$A:$A,O17,'06_EVIDENCE_REGISTER'!$B:$B,A17,'06_EVIDENCE_REGISTER'!$K:$K,"Current",'06_EVIDENCE_REGISTER'!$I:$I,"&gt;="&amp;TODAY())&gt;0,"Current evidence","Missing / stale / mismatched")))</f>
        <v/>
      </c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PMS-SIG-0014</t>
        </is>
      </c>
      <c r="B18" s="77" t="n"/>
      <c r="C18" s="46" t="n"/>
      <c r="D18" s="46" t="n"/>
      <c r="E18" s="46" t="n"/>
      <c r="F18" s="46" t="n"/>
      <c r="G18" s="46" t="n"/>
      <c r="H18" s="46" t="n"/>
      <c r="I18" s="46" t="n"/>
      <c r="J18" s="46" t="n"/>
      <c r="K18" s="46" t="n"/>
      <c r="L18" s="46" t="n"/>
      <c r="M18" s="46" t="n"/>
      <c r="N18" s="46" t="n"/>
      <c r="O18" s="46" t="n"/>
      <c r="P18" s="16">
        <f>IF(B18="","",IF(O18="","Missing evidence",IF(COUNTIFS('06_EVIDENCE_REGISTER'!$A:$A,O18,'06_EVIDENCE_REGISTER'!$B:$B,A18,'06_EVIDENCE_REGISTER'!$K:$K,"Current",'06_EVIDENCE_REGISTER'!$I:$I,"&gt;="&amp;TODAY())&gt;0,"Current evidence","Missing / stale / mismatched")))</f>
        <v/>
      </c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PMS-SIG-0015</t>
        </is>
      </c>
      <c r="B19" s="77" t="n"/>
      <c r="C19" s="46" t="n"/>
      <c r="D19" s="46" t="n"/>
      <c r="E19" s="46" t="n"/>
      <c r="F19" s="46" t="n"/>
      <c r="G19" s="46" t="n"/>
      <c r="H19" s="46" t="n"/>
      <c r="I19" s="46" t="n"/>
      <c r="J19" s="46" t="n"/>
      <c r="K19" s="46" t="n"/>
      <c r="L19" s="46" t="n"/>
      <c r="M19" s="46" t="n"/>
      <c r="N19" s="46" t="n"/>
      <c r="O19" s="46" t="n"/>
      <c r="P19" s="16">
        <f>IF(B19="","",IF(O19="","Missing evidence",IF(COUNTIFS('06_EVIDENCE_REGISTER'!$A:$A,O19,'06_EVIDENCE_REGISTER'!$B:$B,A19,'06_EVIDENCE_REGISTER'!$K:$K,"Current",'06_EVIDENCE_REGISTER'!$I:$I,"&gt;="&amp;TODAY())&gt;0,"Current evidence","Missing / stale / mismatched")))</f>
        <v/>
      </c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PMS-SIG-0016</t>
        </is>
      </c>
      <c r="B20" s="77" t="n"/>
      <c r="C20" s="46" t="n"/>
      <c r="D20" s="46" t="n"/>
      <c r="E20" s="46" t="n"/>
      <c r="F20" s="46" t="n"/>
      <c r="G20" s="46" t="n"/>
      <c r="H20" s="46" t="n"/>
      <c r="I20" s="46" t="n"/>
      <c r="J20" s="46" t="n"/>
      <c r="K20" s="46" t="n"/>
      <c r="L20" s="46" t="n"/>
      <c r="M20" s="46" t="n"/>
      <c r="N20" s="46" t="n"/>
      <c r="O20" s="46" t="n"/>
      <c r="P20" s="16">
        <f>IF(B20="","",IF(O20="","Missing evidence",IF(COUNTIFS('06_EVIDENCE_REGISTER'!$A:$A,O20,'06_EVIDENCE_REGISTER'!$B:$B,A20,'06_EVIDENCE_REGISTER'!$K:$K,"Current",'06_EVIDENCE_REGISTER'!$I:$I,"&gt;="&amp;TODAY())&gt;0,"Current evidence","Missing / stale / mismatched")))</f>
        <v/>
      </c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PMS-SIG-0017</t>
        </is>
      </c>
      <c r="B21" s="77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46" t="n"/>
      <c r="L21" s="46" t="n"/>
      <c r="M21" s="46" t="n"/>
      <c r="N21" s="46" t="n"/>
      <c r="O21" s="46" t="n"/>
      <c r="P21" s="16">
        <f>IF(B21="","",IF(O21="","Missing evidence",IF(COUNTIFS('06_EVIDENCE_REGISTER'!$A:$A,O21,'06_EVIDENCE_REGISTER'!$B:$B,A21,'06_EVIDENCE_REGISTER'!$K:$K,"Current",'06_EVIDENCE_REGISTER'!$I:$I,"&gt;="&amp;TODAY())&gt;0,"Current evidence","Missing / stale / mismatched")))</f>
        <v/>
      </c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PMS-SIG-0018</t>
        </is>
      </c>
      <c r="B22" s="77" t="n"/>
      <c r="C22" s="46" t="n"/>
      <c r="D22" s="46" t="n"/>
      <c r="E22" s="46" t="n"/>
      <c r="F22" s="46" t="n"/>
      <c r="G22" s="46" t="n"/>
      <c r="H22" s="46" t="n"/>
      <c r="I22" s="46" t="n"/>
      <c r="J22" s="46" t="n"/>
      <c r="K22" s="46" t="n"/>
      <c r="L22" s="46" t="n"/>
      <c r="M22" s="46" t="n"/>
      <c r="N22" s="46" t="n"/>
      <c r="O22" s="46" t="n"/>
      <c r="P22" s="16">
        <f>IF(B22="","",IF(O22="","Missing evidence",IF(COUNTIFS('06_EVIDENCE_REGISTER'!$A:$A,O22,'06_EVIDENCE_REGISTER'!$B:$B,A22,'06_EVIDENCE_REGISTER'!$K:$K,"Current",'06_EVIDENCE_REGISTER'!$I:$I,"&gt;="&amp;TODAY())&gt;0,"Current evidence","Missing / stale / mismatched")))</f>
        <v/>
      </c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PMS-SIG-0019</t>
        </is>
      </c>
      <c r="B23" s="77" t="n"/>
      <c r="C23" s="46" t="n"/>
      <c r="D23" s="46" t="n"/>
      <c r="E23" s="46" t="n"/>
      <c r="F23" s="46" t="n"/>
      <c r="G23" s="46" t="n"/>
      <c r="H23" s="46" t="n"/>
      <c r="I23" s="46" t="n"/>
      <c r="J23" s="46" t="n"/>
      <c r="K23" s="46" t="n"/>
      <c r="L23" s="46" t="n"/>
      <c r="M23" s="46" t="n"/>
      <c r="N23" s="46" t="n"/>
      <c r="O23" s="46" t="n"/>
      <c r="P23" s="16">
        <f>IF(B23="","",IF(O23="","Missing evidence",IF(COUNTIFS('06_EVIDENCE_REGISTER'!$A:$A,O23,'06_EVIDENCE_REGISTER'!$B:$B,A23,'06_EVIDENCE_REGISTER'!$K:$K,"Current",'06_EVIDENCE_REGISTER'!$I:$I,"&gt;="&amp;TODAY())&gt;0,"Current evidence","Missing / stale / mismatched")))</f>
        <v/>
      </c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PMS-SIG-0020</t>
        </is>
      </c>
      <c r="B24" s="77" t="n"/>
      <c r="C24" s="46" t="n"/>
      <c r="D24" s="46" t="n"/>
      <c r="E24" s="46" t="n"/>
      <c r="F24" s="46" t="n"/>
      <c r="G24" s="46" t="n"/>
      <c r="H24" s="46" t="n"/>
      <c r="I24" s="46" t="n"/>
      <c r="J24" s="46" t="n"/>
      <c r="K24" s="46" t="n"/>
      <c r="L24" s="46" t="n"/>
      <c r="M24" s="46" t="n"/>
      <c r="N24" s="46" t="n"/>
      <c r="O24" s="46" t="n"/>
      <c r="P24" s="16">
        <f>IF(B24="","",IF(O24="","Missing evidence",IF(COUNTIFS('06_EVIDENCE_REGISTER'!$A:$A,O24,'06_EVIDENCE_REGISTER'!$B:$B,A24,'06_EVIDENCE_REGISTER'!$K:$K,"Current",'06_EVIDENCE_REGISTER'!$I:$I,"&gt;="&amp;TODAY())&gt;0,"Current evidence","Missing / stale / mismatched")))</f>
        <v/>
      </c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PMS-SIG-0021</t>
        </is>
      </c>
      <c r="B25" s="77" t="n"/>
      <c r="C25" s="46" t="n"/>
      <c r="D25" s="46" t="n"/>
      <c r="E25" s="46" t="n"/>
      <c r="F25" s="46" t="n"/>
      <c r="G25" s="46" t="n"/>
      <c r="H25" s="46" t="n"/>
      <c r="I25" s="46" t="n"/>
      <c r="J25" s="46" t="n"/>
      <c r="K25" s="46" t="n"/>
      <c r="L25" s="46" t="n"/>
      <c r="M25" s="46" t="n"/>
      <c r="N25" s="46" t="n"/>
      <c r="O25" s="46" t="n"/>
      <c r="P25" s="16">
        <f>IF(B25="","",IF(O25="","Missing evidence",IF(COUNTIFS('06_EVIDENCE_REGISTER'!$A:$A,O25,'06_EVIDENCE_REGISTER'!$B:$B,A25,'06_EVIDENCE_REGISTER'!$K:$K,"Current",'06_EVIDENCE_REGISTER'!$I:$I,"&gt;="&amp;TODAY())&gt;0,"Current evidence","Missing / stale / mismatched")))</f>
        <v/>
      </c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PMS-SIG-0022</t>
        </is>
      </c>
      <c r="B26" s="77" t="n"/>
      <c r="C26" s="46" t="n"/>
      <c r="D26" s="46" t="n"/>
      <c r="E26" s="46" t="n"/>
      <c r="F26" s="46" t="n"/>
      <c r="G26" s="46" t="n"/>
      <c r="H26" s="46" t="n"/>
      <c r="I26" s="46" t="n"/>
      <c r="J26" s="46" t="n"/>
      <c r="K26" s="46" t="n"/>
      <c r="L26" s="46" t="n"/>
      <c r="M26" s="46" t="n"/>
      <c r="N26" s="46" t="n"/>
      <c r="O26" s="46" t="n"/>
      <c r="P26" s="16">
        <f>IF(B26="","",IF(O26="","Missing evidence",IF(COUNTIFS('06_EVIDENCE_REGISTER'!$A:$A,O26,'06_EVIDENCE_REGISTER'!$B:$B,A26,'06_EVIDENCE_REGISTER'!$K:$K,"Current",'06_EVIDENCE_REGISTER'!$I:$I,"&gt;="&amp;TODAY())&gt;0,"Current evidence","Missing / stale / mismatched")))</f>
        <v/>
      </c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PMS-SIG-0023</t>
        </is>
      </c>
      <c r="B27" s="77" t="n"/>
      <c r="C27" s="46" t="n"/>
      <c r="D27" s="46" t="n"/>
      <c r="E27" s="46" t="n"/>
      <c r="F27" s="46" t="n"/>
      <c r="G27" s="46" t="n"/>
      <c r="H27" s="46" t="n"/>
      <c r="I27" s="46" t="n"/>
      <c r="J27" s="46" t="n"/>
      <c r="K27" s="46" t="n"/>
      <c r="L27" s="46" t="n"/>
      <c r="M27" s="46" t="n"/>
      <c r="N27" s="46" t="n"/>
      <c r="O27" s="46" t="n"/>
      <c r="P27" s="16">
        <f>IF(B27="","",IF(O27="","Missing evidence",IF(COUNTIFS('06_EVIDENCE_REGISTER'!$A:$A,O27,'06_EVIDENCE_REGISTER'!$B:$B,A27,'06_EVIDENCE_REGISTER'!$K:$K,"Current",'06_EVIDENCE_REGISTER'!$I:$I,"&gt;="&amp;TODAY())&gt;0,"Current evidence","Missing / stale / mismatched")))</f>
        <v/>
      </c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PMS-SIG-0024</t>
        </is>
      </c>
      <c r="B28" s="77" t="n"/>
      <c r="C28" s="46" t="n"/>
      <c r="D28" s="46" t="n"/>
      <c r="E28" s="46" t="n"/>
      <c r="F28" s="46" t="n"/>
      <c r="G28" s="46" t="n"/>
      <c r="H28" s="46" t="n"/>
      <c r="I28" s="46" t="n"/>
      <c r="J28" s="46" t="n"/>
      <c r="K28" s="46" t="n"/>
      <c r="L28" s="46" t="n"/>
      <c r="M28" s="46" t="n"/>
      <c r="N28" s="46" t="n"/>
      <c r="O28" s="46" t="n"/>
      <c r="P28" s="16">
        <f>IF(B28="","",IF(O28="","Missing evidence",IF(COUNTIFS('06_EVIDENCE_REGISTER'!$A:$A,O28,'06_EVIDENCE_REGISTER'!$B:$B,A28,'06_EVIDENCE_REGISTER'!$K:$K,"Current",'06_EVIDENCE_REGISTER'!$I:$I,"&gt;="&amp;TODAY())&gt;0,"Current evidence","Missing / stale / mismatched")))</f>
        <v/>
      </c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PMS-SIG-0025</t>
        </is>
      </c>
      <c r="B29" s="77" t="n"/>
      <c r="C29" s="46" t="n"/>
      <c r="D29" s="46" t="n"/>
      <c r="E29" s="46" t="n"/>
      <c r="F29" s="46" t="n"/>
      <c r="G29" s="46" t="n"/>
      <c r="H29" s="46" t="n"/>
      <c r="I29" s="46" t="n"/>
      <c r="J29" s="46" t="n"/>
      <c r="K29" s="46" t="n"/>
      <c r="L29" s="46" t="n"/>
      <c r="M29" s="46" t="n"/>
      <c r="N29" s="46" t="n"/>
      <c r="O29" s="46" t="n"/>
      <c r="P29" s="16">
        <f>IF(B29="","",IF(O29="","Missing evidence",IF(COUNTIFS('06_EVIDENCE_REGISTER'!$A:$A,O29,'06_EVIDENCE_REGISTER'!$B:$B,A29,'06_EVIDENCE_REGISTER'!$K:$K,"Current",'06_EVIDENCE_REGISTER'!$I:$I,"&gt;="&amp;TODAY())&gt;0,"Current evidence","Missing / stale / mismatched")))</f>
        <v/>
      </c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PMS-SIG-0026</t>
        </is>
      </c>
      <c r="B30" s="77" t="n"/>
      <c r="C30" s="46" t="n"/>
      <c r="D30" s="46" t="n"/>
      <c r="E30" s="46" t="n"/>
      <c r="F30" s="46" t="n"/>
      <c r="G30" s="46" t="n"/>
      <c r="H30" s="46" t="n"/>
      <c r="I30" s="46" t="n"/>
      <c r="J30" s="46" t="n"/>
      <c r="K30" s="46" t="n"/>
      <c r="L30" s="46" t="n"/>
      <c r="M30" s="46" t="n"/>
      <c r="N30" s="46" t="n"/>
      <c r="O30" s="46" t="n"/>
      <c r="P30" s="16">
        <f>IF(B30="","",IF(O30="","Missing evidence",IF(COUNTIFS('06_EVIDENCE_REGISTER'!$A:$A,O30,'06_EVIDENCE_REGISTER'!$B:$B,A30,'06_EVIDENCE_REGISTER'!$K:$K,"Current",'06_EVIDENCE_REGISTER'!$I:$I,"&gt;="&amp;TODAY())&gt;0,"Current evidence","Missing / stale / mismatched")))</f>
        <v/>
      </c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PMS-SIG-0027</t>
        </is>
      </c>
      <c r="B31" s="77" t="n"/>
      <c r="C31" s="46" t="n"/>
      <c r="D31" s="46" t="n"/>
      <c r="E31" s="46" t="n"/>
      <c r="F31" s="46" t="n"/>
      <c r="G31" s="46" t="n"/>
      <c r="H31" s="46" t="n"/>
      <c r="I31" s="46" t="n"/>
      <c r="J31" s="46" t="n"/>
      <c r="K31" s="46" t="n"/>
      <c r="L31" s="46" t="n"/>
      <c r="M31" s="46" t="n"/>
      <c r="N31" s="46" t="n"/>
      <c r="O31" s="46" t="n"/>
      <c r="P31" s="16">
        <f>IF(B31="","",IF(O31="","Missing evidence",IF(COUNTIFS('06_EVIDENCE_REGISTER'!$A:$A,O31,'06_EVIDENCE_REGISTER'!$B:$B,A31,'06_EVIDENCE_REGISTER'!$K:$K,"Current",'06_EVIDENCE_REGISTER'!$I:$I,"&gt;="&amp;TODAY())&gt;0,"Current evidence","Missing / stale / mismatched")))</f>
        <v/>
      </c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PMS-SIG-0028</t>
        </is>
      </c>
      <c r="B32" s="77" t="n"/>
      <c r="C32" s="46" t="n"/>
      <c r="D32" s="46" t="n"/>
      <c r="E32" s="46" t="n"/>
      <c r="F32" s="46" t="n"/>
      <c r="G32" s="46" t="n"/>
      <c r="H32" s="46" t="n"/>
      <c r="I32" s="46" t="n"/>
      <c r="J32" s="46" t="n"/>
      <c r="K32" s="46" t="n"/>
      <c r="L32" s="46" t="n"/>
      <c r="M32" s="46" t="n"/>
      <c r="N32" s="46" t="n"/>
      <c r="O32" s="46" t="n"/>
      <c r="P32" s="16">
        <f>IF(B32="","",IF(O32="","Missing evidence",IF(COUNTIFS('06_EVIDENCE_REGISTER'!$A:$A,O32,'06_EVIDENCE_REGISTER'!$B:$B,A32,'06_EVIDENCE_REGISTER'!$K:$K,"Current",'06_EVIDENCE_REGISTER'!$I:$I,"&gt;="&amp;TODAY())&gt;0,"Current evidence","Missing / stale / mismatched")))</f>
        <v/>
      </c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PMS-SIG-0029</t>
        </is>
      </c>
      <c r="B33" s="77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46" t="n"/>
      <c r="M33" s="46" t="n"/>
      <c r="N33" s="46" t="n"/>
      <c r="O33" s="46" t="n"/>
      <c r="P33" s="16">
        <f>IF(B33="","",IF(O33="","Missing evidence",IF(COUNTIFS('06_EVIDENCE_REGISTER'!$A:$A,O33,'06_EVIDENCE_REGISTER'!$B:$B,A33,'06_EVIDENCE_REGISTER'!$K:$K,"Current",'06_EVIDENCE_REGISTER'!$I:$I,"&gt;="&amp;TODAY())&gt;0,"Current evidence","Missing / stale / mismatched")))</f>
        <v/>
      </c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PMS-SIG-0030</t>
        </is>
      </c>
      <c r="B34" s="77" t="n"/>
      <c r="C34" s="46" t="n"/>
      <c r="D34" s="46" t="n"/>
      <c r="E34" s="46" t="n"/>
      <c r="F34" s="46" t="n"/>
      <c r="G34" s="46" t="n"/>
      <c r="H34" s="46" t="n"/>
      <c r="I34" s="46" t="n"/>
      <c r="J34" s="46" t="n"/>
      <c r="K34" s="46" t="n"/>
      <c r="L34" s="46" t="n"/>
      <c r="M34" s="46" t="n"/>
      <c r="N34" s="46" t="n"/>
      <c r="O34" s="46" t="n"/>
      <c r="P34" s="16">
        <f>IF(B34="","",IF(O34="","Missing evidence",IF(COUNTIFS('06_EVIDENCE_REGISTER'!$A:$A,O34,'06_EVIDENCE_REGISTER'!$B:$B,A34,'06_EVIDENCE_REGISTER'!$K:$K,"Current",'06_EVIDENCE_REGISTER'!$I:$I,"&gt;="&amp;TODAY())&gt;0,"Current evidence","Missing / stale / mismatched")))</f>
        <v/>
      </c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PMS-SIG-0031</t>
        </is>
      </c>
      <c r="B35" s="77" t="n"/>
      <c r="C35" s="46" t="n"/>
      <c r="D35" s="46" t="n"/>
      <c r="E35" s="46" t="n"/>
      <c r="F35" s="46" t="n"/>
      <c r="G35" s="46" t="n"/>
      <c r="H35" s="46" t="n"/>
      <c r="I35" s="46" t="n"/>
      <c r="J35" s="46" t="n"/>
      <c r="K35" s="46" t="n"/>
      <c r="L35" s="46" t="n"/>
      <c r="M35" s="46" t="n"/>
      <c r="N35" s="46" t="n"/>
      <c r="O35" s="46" t="n"/>
      <c r="P35" s="16">
        <f>IF(B35="","",IF(O35="","Missing evidence",IF(COUNTIFS('06_EVIDENCE_REGISTER'!$A:$A,O35,'06_EVIDENCE_REGISTER'!$B:$B,A35,'06_EVIDENCE_REGISTER'!$K:$K,"Current",'06_EVIDENCE_REGISTER'!$I:$I,"&gt;="&amp;TODAY())&gt;0,"Current evidence","Missing / stale / mismatched")))</f>
        <v/>
      </c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PMS-SIG-0032</t>
        </is>
      </c>
      <c r="B36" s="77" t="n"/>
      <c r="C36" s="46" t="n"/>
      <c r="D36" s="46" t="n"/>
      <c r="E36" s="46" t="n"/>
      <c r="F36" s="46" t="n"/>
      <c r="G36" s="46" t="n"/>
      <c r="H36" s="46" t="n"/>
      <c r="I36" s="46" t="n"/>
      <c r="J36" s="46" t="n"/>
      <c r="K36" s="46" t="n"/>
      <c r="L36" s="46" t="n"/>
      <c r="M36" s="46" t="n"/>
      <c r="N36" s="46" t="n"/>
      <c r="O36" s="46" t="n"/>
      <c r="P36" s="16">
        <f>IF(B36="","",IF(O36="","Missing evidence",IF(COUNTIFS('06_EVIDENCE_REGISTER'!$A:$A,O36,'06_EVIDENCE_REGISTER'!$B:$B,A36,'06_EVIDENCE_REGISTER'!$K:$K,"Current",'06_EVIDENCE_REGISTER'!$I:$I,"&gt;="&amp;TODAY())&gt;0,"Current evidence","Missing / stale / mismatched")))</f>
        <v/>
      </c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PMS-SIG-0033</t>
        </is>
      </c>
      <c r="B37" s="77" t="n"/>
      <c r="C37" s="46" t="n"/>
      <c r="D37" s="46" t="n"/>
      <c r="E37" s="46" t="n"/>
      <c r="F37" s="46" t="n"/>
      <c r="G37" s="46" t="n"/>
      <c r="H37" s="46" t="n"/>
      <c r="I37" s="46" t="n"/>
      <c r="J37" s="46" t="n"/>
      <c r="K37" s="46" t="n"/>
      <c r="L37" s="46" t="n"/>
      <c r="M37" s="46" t="n"/>
      <c r="N37" s="46" t="n"/>
      <c r="O37" s="46" t="n"/>
      <c r="P37" s="16">
        <f>IF(B37="","",IF(O37="","Missing evidence",IF(COUNTIFS('06_EVIDENCE_REGISTER'!$A:$A,O37,'06_EVIDENCE_REGISTER'!$B:$B,A37,'06_EVIDENCE_REGISTER'!$K:$K,"Current",'06_EVIDENCE_REGISTER'!$I:$I,"&gt;="&amp;TODAY())&gt;0,"Current evidence","Missing / stale / mismatched")))</f>
        <v/>
      </c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PMS-SIG-0034</t>
        </is>
      </c>
      <c r="B38" s="77" t="n"/>
      <c r="C38" s="46" t="n"/>
      <c r="D38" s="46" t="n"/>
      <c r="E38" s="46" t="n"/>
      <c r="F38" s="46" t="n"/>
      <c r="G38" s="46" t="n"/>
      <c r="H38" s="46" t="n"/>
      <c r="I38" s="46" t="n"/>
      <c r="J38" s="46" t="n"/>
      <c r="K38" s="46" t="n"/>
      <c r="L38" s="46" t="n"/>
      <c r="M38" s="46" t="n"/>
      <c r="N38" s="46" t="n"/>
      <c r="O38" s="46" t="n"/>
      <c r="P38" s="16">
        <f>IF(B38="","",IF(O38="","Missing evidence",IF(COUNTIFS('06_EVIDENCE_REGISTER'!$A:$A,O38,'06_EVIDENCE_REGISTER'!$B:$B,A38,'06_EVIDENCE_REGISTER'!$K:$K,"Current",'06_EVIDENCE_REGISTER'!$I:$I,"&gt;="&amp;TODAY())&gt;0,"Current evidence","Missing / stale / mismatched")))</f>
        <v/>
      </c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PMS-SIG-0035</t>
        </is>
      </c>
      <c r="B39" s="77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16">
        <f>IF(B39="","",IF(O39="","Missing evidence",IF(COUNTIFS('06_EVIDENCE_REGISTER'!$A:$A,O39,'06_EVIDENCE_REGISTER'!$B:$B,A39,'06_EVIDENCE_REGISTER'!$K:$K,"Current",'06_EVIDENCE_REGISTER'!$I:$I,"&gt;="&amp;TODAY())&gt;0,"Current evidence","Missing / stale / mismatched")))</f>
        <v/>
      </c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PMS-SIG-0036</t>
        </is>
      </c>
      <c r="B40" s="77" t="n"/>
      <c r="C40" s="46" t="n"/>
      <c r="D40" s="46" t="n"/>
      <c r="E40" s="46" t="n"/>
      <c r="F40" s="46" t="n"/>
      <c r="G40" s="46" t="n"/>
      <c r="H40" s="46" t="n"/>
      <c r="I40" s="46" t="n"/>
      <c r="J40" s="46" t="n"/>
      <c r="K40" s="46" t="n"/>
      <c r="L40" s="46" t="n"/>
      <c r="M40" s="46" t="n"/>
      <c r="N40" s="46" t="n"/>
      <c r="O40" s="46" t="n"/>
      <c r="P40" s="16">
        <f>IF(B40="","",IF(O40="","Missing evidence",IF(COUNTIFS('06_EVIDENCE_REGISTER'!$A:$A,O40,'06_EVIDENCE_REGISTER'!$B:$B,A40,'06_EVIDENCE_REGISTER'!$K:$K,"Current",'06_EVIDENCE_REGISTER'!$I:$I,"&gt;="&amp;TODAY())&gt;0,"Current evidence","Missing / stale / mismatched")))</f>
        <v/>
      </c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PMS-SIG-0037</t>
        </is>
      </c>
      <c r="B41" s="77" t="n"/>
      <c r="C41" s="46" t="n"/>
      <c r="D41" s="46" t="n"/>
      <c r="E41" s="46" t="n"/>
      <c r="F41" s="46" t="n"/>
      <c r="G41" s="46" t="n"/>
      <c r="H41" s="46" t="n"/>
      <c r="I41" s="46" t="n"/>
      <c r="J41" s="46" t="n"/>
      <c r="K41" s="46" t="n"/>
      <c r="L41" s="46" t="n"/>
      <c r="M41" s="46" t="n"/>
      <c r="N41" s="46" t="n"/>
      <c r="O41" s="46" t="n"/>
      <c r="P41" s="16">
        <f>IF(B41="","",IF(O41="","Missing evidence",IF(COUNTIFS('06_EVIDENCE_REGISTER'!$A:$A,O41,'06_EVIDENCE_REGISTER'!$B:$B,A41,'06_EVIDENCE_REGISTER'!$K:$K,"Current",'06_EVIDENCE_REGISTER'!$I:$I,"&gt;="&amp;TODAY())&gt;0,"Current evidence","Missing / stale / mismatched")))</f>
        <v/>
      </c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PMS-SIG-0038</t>
        </is>
      </c>
      <c r="B42" s="77" t="n"/>
      <c r="C42" s="46" t="n"/>
      <c r="D42" s="46" t="n"/>
      <c r="E42" s="46" t="n"/>
      <c r="F42" s="46" t="n"/>
      <c r="G42" s="46" t="n"/>
      <c r="H42" s="46" t="n"/>
      <c r="I42" s="46" t="n"/>
      <c r="J42" s="46" t="n"/>
      <c r="K42" s="46" t="n"/>
      <c r="L42" s="46" t="n"/>
      <c r="M42" s="46" t="n"/>
      <c r="N42" s="46" t="n"/>
      <c r="O42" s="46" t="n"/>
      <c r="P42" s="16">
        <f>IF(B42="","",IF(O42="","Missing evidence",IF(COUNTIFS('06_EVIDENCE_REGISTER'!$A:$A,O42,'06_EVIDENCE_REGISTER'!$B:$B,A42,'06_EVIDENCE_REGISTER'!$K:$K,"Current",'06_EVIDENCE_REGISTER'!$I:$I,"&gt;="&amp;TODAY())&gt;0,"Current evidence","Missing / stale / mismatched")))</f>
        <v/>
      </c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PMS-SIG-0039</t>
        </is>
      </c>
      <c r="B43" s="77" t="n"/>
      <c r="C43" s="46" t="n"/>
      <c r="D43" s="46" t="n"/>
      <c r="E43" s="46" t="n"/>
      <c r="F43" s="46" t="n"/>
      <c r="G43" s="46" t="n"/>
      <c r="H43" s="46" t="n"/>
      <c r="I43" s="46" t="n"/>
      <c r="J43" s="46" t="n"/>
      <c r="K43" s="46" t="n"/>
      <c r="L43" s="46" t="n"/>
      <c r="M43" s="46" t="n"/>
      <c r="N43" s="46" t="n"/>
      <c r="O43" s="46" t="n"/>
      <c r="P43" s="16">
        <f>IF(B43="","",IF(O43="","Missing evidence",IF(COUNTIFS('06_EVIDENCE_REGISTER'!$A:$A,O43,'06_EVIDENCE_REGISTER'!$B:$B,A43,'06_EVIDENCE_REGISTER'!$K:$K,"Current",'06_EVIDENCE_REGISTER'!$I:$I,"&gt;="&amp;TODAY())&gt;0,"Current evidence","Missing / stale / mismatched")))</f>
        <v/>
      </c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PMS-SIG-0040</t>
        </is>
      </c>
      <c r="B44" s="77" t="n"/>
      <c r="C44" s="46" t="n"/>
      <c r="D44" s="46" t="n"/>
      <c r="E44" s="46" t="n"/>
      <c r="F44" s="46" t="n"/>
      <c r="G44" s="46" t="n"/>
      <c r="H44" s="46" t="n"/>
      <c r="I44" s="46" t="n"/>
      <c r="J44" s="46" t="n"/>
      <c r="K44" s="46" t="n"/>
      <c r="L44" s="46" t="n"/>
      <c r="M44" s="46" t="n"/>
      <c r="N44" s="46" t="n"/>
      <c r="O44" s="46" t="n"/>
      <c r="P44" s="16">
        <f>IF(B44="","",IF(O44="","Missing evidence",IF(COUNTIFS('06_EVIDENCE_REGISTER'!$A:$A,O44,'06_EVIDENCE_REGISTER'!$B:$B,A44,'06_EVIDENCE_REGISTER'!$K:$K,"Current",'06_EVIDENCE_REGISTER'!$I:$I,"&gt;="&amp;TODAY())&gt;0,"Current evidence","Missing / stale / mismatched")))</f>
        <v/>
      </c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PMS-SIG-0041</t>
        </is>
      </c>
      <c r="B45" s="77" t="n"/>
      <c r="C45" s="46" t="n"/>
      <c r="D45" s="46" t="n"/>
      <c r="E45" s="46" t="n"/>
      <c r="F45" s="46" t="n"/>
      <c r="G45" s="46" t="n"/>
      <c r="H45" s="46" t="n"/>
      <c r="I45" s="46" t="n"/>
      <c r="J45" s="46" t="n"/>
      <c r="K45" s="46" t="n"/>
      <c r="L45" s="46" t="n"/>
      <c r="M45" s="46" t="n"/>
      <c r="N45" s="46" t="n"/>
      <c r="O45" s="46" t="n"/>
      <c r="P45" s="16">
        <f>IF(B45="","",IF(O45="","Missing evidence",IF(COUNTIFS('06_EVIDENCE_REGISTER'!$A:$A,O45,'06_EVIDENCE_REGISTER'!$B:$B,A45,'06_EVIDENCE_REGISTER'!$K:$K,"Current",'06_EVIDENCE_REGISTER'!$I:$I,"&gt;="&amp;TODAY())&gt;0,"Current evidence","Missing / stale / mismatched")))</f>
        <v/>
      </c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PMS-SIG-0042</t>
        </is>
      </c>
      <c r="B46" s="77" t="n"/>
      <c r="C46" s="46" t="n"/>
      <c r="D46" s="46" t="n"/>
      <c r="E46" s="46" t="n"/>
      <c r="F46" s="46" t="n"/>
      <c r="G46" s="46" t="n"/>
      <c r="H46" s="46" t="n"/>
      <c r="I46" s="46" t="n"/>
      <c r="J46" s="46" t="n"/>
      <c r="K46" s="46" t="n"/>
      <c r="L46" s="46" t="n"/>
      <c r="M46" s="46" t="n"/>
      <c r="N46" s="46" t="n"/>
      <c r="O46" s="46" t="n"/>
      <c r="P46" s="16">
        <f>IF(B46="","",IF(O46="","Missing evidence",IF(COUNTIFS('06_EVIDENCE_REGISTER'!$A:$A,O46,'06_EVIDENCE_REGISTER'!$B:$B,A46,'06_EVIDENCE_REGISTER'!$K:$K,"Current",'06_EVIDENCE_REGISTER'!$I:$I,"&gt;="&amp;TODAY())&gt;0,"Current evidence","Missing / stale / mismatched")))</f>
        <v/>
      </c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PMS-SIG-0043</t>
        </is>
      </c>
      <c r="B47" s="77" t="n"/>
      <c r="C47" s="46" t="n"/>
      <c r="D47" s="46" t="n"/>
      <c r="E47" s="46" t="n"/>
      <c r="F47" s="46" t="n"/>
      <c r="G47" s="46" t="n"/>
      <c r="H47" s="46" t="n"/>
      <c r="I47" s="46" t="n"/>
      <c r="J47" s="46" t="n"/>
      <c r="K47" s="46" t="n"/>
      <c r="L47" s="46" t="n"/>
      <c r="M47" s="46" t="n"/>
      <c r="N47" s="46" t="n"/>
      <c r="O47" s="46" t="n"/>
      <c r="P47" s="16">
        <f>IF(B47="","",IF(O47="","Missing evidence",IF(COUNTIFS('06_EVIDENCE_REGISTER'!$A:$A,O47,'06_EVIDENCE_REGISTER'!$B:$B,A47,'06_EVIDENCE_REGISTER'!$K:$K,"Current",'06_EVIDENCE_REGISTER'!$I:$I,"&gt;="&amp;TODAY())&gt;0,"Current evidence","Missing / stale / mismatched")))</f>
        <v/>
      </c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PMS-SIG-0044</t>
        </is>
      </c>
      <c r="B48" s="77" t="n"/>
      <c r="C48" s="46" t="n"/>
      <c r="D48" s="46" t="n"/>
      <c r="E48" s="46" t="n"/>
      <c r="F48" s="46" t="n"/>
      <c r="G48" s="46" t="n"/>
      <c r="H48" s="46" t="n"/>
      <c r="I48" s="46" t="n"/>
      <c r="J48" s="46" t="n"/>
      <c r="K48" s="46" t="n"/>
      <c r="L48" s="46" t="n"/>
      <c r="M48" s="46" t="n"/>
      <c r="N48" s="46" t="n"/>
      <c r="O48" s="46" t="n"/>
      <c r="P48" s="16">
        <f>IF(B48="","",IF(O48="","Missing evidence",IF(COUNTIFS('06_EVIDENCE_REGISTER'!$A:$A,O48,'06_EVIDENCE_REGISTER'!$B:$B,A48,'06_EVIDENCE_REGISTER'!$K:$K,"Current",'06_EVIDENCE_REGISTER'!$I:$I,"&gt;="&amp;TODAY())&gt;0,"Current evidence","Missing / stale / mismatched")))</f>
        <v/>
      </c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PMS-SIG-0045</t>
        </is>
      </c>
      <c r="B49" s="77" t="n"/>
      <c r="C49" s="46" t="n"/>
      <c r="D49" s="46" t="n"/>
      <c r="E49" s="46" t="n"/>
      <c r="F49" s="46" t="n"/>
      <c r="G49" s="46" t="n"/>
      <c r="H49" s="46" t="n"/>
      <c r="I49" s="46" t="n"/>
      <c r="J49" s="46" t="n"/>
      <c r="K49" s="46" t="n"/>
      <c r="L49" s="46" t="n"/>
      <c r="M49" s="46" t="n"/>
      <c r="N49" s="46" t="n"/>
      <c r="O49" s="46" t="n"/>
      <c r="P49" s="16">
        <f>IF(B49="","",IF(O49="","Missing evidence",IF(COUNTIFS('06_EVIDENCE_REGISTER'!$A:$A,O49,'06_EVIDENCE_REGISTER'!$B:$B,A49,'06_EVIDENCE_REGISTER'!$K:$K,"Current",'06_EVIDENCE_REGISTER'!$I:$I,"&gt;="&amp;TODAY())&gt;0,"Current evidence","Missing / stale / mismatched")))</f>
        <v/>
      </c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PMS-SIG-0046</t>
        </is>
      </c>
      <c r="B50" s="77" t="n"/>
      <c r="C50" s="46" t="n"/>
      <c r="D50" s="46" t="n"/>
      <c r="E50" s="46" t="n"/>
      <c r="F50" s="46" t="n"/>
      <c r="G50" s="46" t="n"/>
      <c r="H50" s="46" t="n"/>
      <c r="I50" s="46" t="n"/>
      <c r="J50" s="46" t="n"/>
      <c r="K50" s="46" t="n"/>
      <c r="L50" s="46" t="n"/>
      <c r="M50" s="46" t="n"/>
      <c r="N50" s="46" t="n"/>
      <c r="O50" s="46" t="n"/>
      <c r="P50" s="16">
        <f>IF(B50="","",IF(O50="","Missing evidence",IF(COUNTIFS('06_EVIDENCE_REGISTER'!$A:$A,O50,'06_EVIDENCE_REGISTER'!$B:$B,A50,'06_EVIDENCE_REGISTER'!$K:$K,"Current",'06_EVIDENCE_REGISTER'!$I:$I,"&gt;="&amp;TODAY())&gt;0,"Current evidence","Missing / stale / mismatched")))</f>
        <v/>
      </c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PMS-SIG-0047</t>
        </is>
      </c>
      <c r="B51" s="77" t="n"/>
      <c r="C51" s="46" t="n"/>
      <c r="D51" s="46" t="n"/>
      <c r="E51" s="46" t="n"/>
      <c r="F51" s="46" t="n"/>
      <c r="G51" s="46" t="n"/>
      <c r="H51" s="46" t="n"/>
      <c r="I51" s="46" t="n"/>
      <c r="J51" s="46" t="n"/>
      <c r="K51" s="46" t="n"/>
      <c r="L51" s="46" t="n"/>
      <c r="M51" s="46" t="n"/>
      <c r="N51" s="46" t="n"/>
      <c r="O51" s="46" t="n"/>
      <c r="P51" s="16">
        <f>IF(B51="","",IF(O51="","Missing evidence",IF(COUNTIFS('06_EVIDENCE_REGISTER'!$A:$A,O51,'06_EVIDENCE_REGISTER'!$B:$B,A51,'06_EVIDENCE_REGISTER'!$K:$K,"Current",'06_EVIDENCE_REGISTER'!$I:$I,"&gt;="&amp;TODAY())&gt;0,"Current evidence","Missing / stale / mismatched")))</f>
        <v/>
      </c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PMS-SIG-0048</t>
        </is>
      </c>
      <c r="B52" s="77" t="n"/>
      <c r="C52" s="46" t="n"/>
      <c r="D52" s="46" t="n"/>
      <c r="E52" s="46" t="n"/>
      <c r="F52" s="46" t="n"/>
      <c r="G52" s="46" t="n"/>
      <c r="H52" s="46" t="n"/>
      <c r="I52" s="46" t="n"/>
      <c r="J52" s="46" t="n"/>
      <c r="K52" s="46" t="n"/>
      <c r="L52" s="46" t="n"/>
      <c r="M52" s="46" t="n"/>
      <c r="N52" s="46" t="n"/>
      <c r="O52" s="46" t="n"/>
      <c r="P52" s="16">
        <f>IF(B52="","",IF(O52="","Missing evidence",IF(COUNTIFS('06_EVIDENCE_REGISTER'!$A:$A,O52,'06_EVIDENCE_REGISTER'!$B:$B,A52,'06_EVIDENCE_REGISTER'!$K:$K,"Current",'06_EVIDENCE_REGISTER'!$I:$I,"&gt;="&amp;TODAY())&gt;0,"Current evidence","Missing / stale / mismatched")))</f>
        <v/>
      </c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PMS-SIG-0049</t>
        </is>
      </c>
      <c r="B53" s="77" t="n"/>
      <c r="C53" s="46" t="n"/>
      <c r="D53" s="46" t="n"/>
      <c r="E53" s="46" t="n"/>
      <c r="F53" s="46" t="n"/>
      <c r="G53" s="46" t="n"/>
      <c r="H53" s="46" t="n"/>
      <c r="I53" s="46" t="n"/>
      <c r="J53" s="46" t="n"/>
      <c r="K53" s="46" t="n"/>
      <c r="L53" s="46" t="n"/>
      <c r="M53" s="46" t="n"/>
      <c r="N53" s="46" t="n"/>
      <c r="O53" s="46" t="n"/>
      <c r="P53" s="16">
        <f>IF(B53="","",IF(O53="","Missing evidence",IF(COUNTIFS('06_EVIDENCE_REGISTER'!$A:$A,O53,'06_EVIDENCE_REGISTER'!$B:$B,A53,'06_EVIDENCE_REGISTER'!$K:$K,"Current",'06_EVIDENCE_REGISTER'!$I:$I,"&gt;="&amp;TODAY())&gt;0,"Current evidence","Missing / stale / mismatched")))</f>
        <v/>
      </c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PMS-SIG-0050</t>
        </is>
      </c>
      <c r="B54" s="77" t="n"/>
      <c r="C54" s="46" t="n"/>
      <c r="D54" s="46" t="n"/>
      <c r="E54" s="46" t="n"/>
      <c r="F54" s="46" t="n"/>
      <c r="G54" s="46" t="n"/>
      <c r="H54" s="46" t="n"/>
      <c r="I54" s="46" t="n"/>
      <c r="J54" s="46" t="n"/>
      <c r="K54" s="46" t="n"/>
      <c r="L54" s="46" t="n"/>
      <c r="M54" s="46" t="n"/>
      <c r="N54" s="46" t="n"/>
      <c r="O54" s="46" t="n"/>
      <c r="P54" s="16">
        <f>IF(B54="","",IF(O54="","Missing evidence",IF(COUNTIFS('06_EVIDENCE_REGISTER'!$A:$A,O54,'06_EVIDENCE_REGISTER'!$B:$B,A54,'06_EVIDENCE_REGISTER'!$K:$K,"Current",'06_EVIDENCE_REGISTER'!$I:$I,"&gt;="&amp;TODAY())&gt;0,"Current evidence","Missing / stale / mismatched")))</f>
        <v/>
      </c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PMS-SIG-0051</t>
        </is>
      </c>
      <c r="B55" s="77" t="n"/>
      <c r="C55" s="46" t="n"/>
      <c r="D55" s="46" t="n"/>
      <c r="E55" s="46" t="n"/>
      <c r="F55" s="46" t="n"/>
      <c r="G55" s="46" t="n"/>
      <c r="H55" s="46" t="n"/>
      <c r="I55" s="46" t="n"/>
      <c r="J55" s="46" t="n"/>
      <c r="K55" s="46" t="n"/>
      <c r="L55" s="46" t="n"/>
      <c r="M55" s="46" t="n"/>
      <c r="N55" s="46" t="n"/>
      <c r="O55" s="46" t="n"/>
      <c r="P55" s="16">
        <f>IF(B55="","",IF(O55="","Missing evidence",IF(COUNTIFS('06_EVIDENCE_REGISTER'!$A:$A,O55,'06_EVIDENCE_REGISTER'!$B:$B,A55,'06_EVIDENCE_REGISTER'!$K:$K,"Current",'06_EVIDENCE_REGISTER'!$I:$I,"&gt;="&amp;TODAY())&gt;0,"Current evidence","Missing / stale / mismatched")))</f>
        <v/>
      </c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PMS-SIG-0052</t>
        </is>
      </c>
      <c r="B56" s="77" t="n"/>
      <c r="C56" s="46" t="n"/>
      <c r="D56" s="46" t="n"/>
      <c r="E56" s="46" t="n"/>
      <c r="F56" s="46" t="n"/>
      <c r="G56" s="46" t="n"/>
      <c r="H56" s="46" t="n"/>
      <c r="I56" s="46" t="n"/>
      <c r="J56" s="46" t="n"/>
      <c r="K56" s="46" t="n"/>
      <c r="L56" s="46" t="n"/>
      <c r="M56" s="46" t="n"/>
      <c r="N56" s="46" t="n"/>
      <c r="O56" s="46" t="n"/>
      <c r="P56" s="16">
        <f>IF(B56="","",IF(O56="","Missing evidence",IF(COUNTIFS('06_EVIDENCE_REGISTER'!$A:$A,O56,'06_EVIDENCE_REGISTER'!$B:$B,A56,'06_EVIDENCE_REGISTER'!$K:$K,"Current",'06_EVIDENCE_REGISTER'!$I:$I,"&gt;="&amp;TODAY())&gt;0,"Current evidence","Missing / stale / mismatched")))</f>
        <v/>
      </c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PMS-SIG-0053</t>
        </is>
      </c>
      <c r="B57" s="77" t="n"/>
      <c r="C57" s="46" t="n"/>
      <c r="D57" s="46" t="n"/>
      <c r="E57" s="46" t="n"/>
      <c r="F57" s="46" t="n"/>
      <c r="G57" s="46" t="n"/>
      <c r="H57" s="46" t="n"/>
      <c r="I57" s="46" t="n"/>
      <c r="J57" s="46" t="n"/>
      <c r="K57" s="46" t="n"/>
      <c r="L57" s="46" t="n"/>
      <c r="M57" s="46" t="n"/>
      <c r="N57" s="46" t="n"/>
      <c r="O57" s="46" t="n"/>
      <c r="P57" s="16">
        <f>IF(B57="","",IF(O57="","Missing evidence",IF(COUNTIFS('06_EVIDENCE_REGISTER'!$A:$A,O57,'06_EVIDENCE_REGISTER'!$B:$B,A57,'06_EVIDENCE_REGISTER'!$K:$K,"Current",'06_EVIDENCE_REGISTER'!$I:$I,"&gt;="&amp;TODAY())&gt;0,"Current evidence","Missing / stale / mismatched")))</f>
        <v/>
      </c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PMS-SIG-0054</t>
        </is>
      </c>
      <c r="B58" s="77" t="n"/>
      <c r="C58" s="46" t="n"/>
      <c r="D58" s="46" t="n"/>
      <c r="E58" s="46" t="n"/>
      <c r="F58" s="46" t="n"/>
      <c r="G58" s="46" t="n"/>
      <c r="H58" s="46" t="n"/>
      <c r="I58" s="46" t="n"/>
      <c r="J58" s="46" t="n"/>
      <c r="K58" s="46" t="n"/>
      <c r="L58" s="46" t="n"/>
      <c r="M58" s="46" t="n"/>
      <c r="N58" s="46" t="n"/>
      <c r="O58" s="46" t="n"/>
      <c r="P58" s="16">
        <f>IF(B58="","",IF(O58="","Missing evidence",IF(COUNTIFS('06_EVIDENCE_REGISTER'!$A:$A,O58,'06_EVIDENCE_REGISTER'!$B:$B,A58,'06_EVIDENCE_REGISTER'!$K:$K,"Current",'06_EVIDENCE_REGISTER'!$I:$I,"&gt;="&amp;TODAY())&gt;0,"Current evidence","Missing / stale / mismatched")))</f>
        <v/>
      </c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PMS-SIG-0055</t>
        </is>
      </c>
      <c r="B59" s="77" t="n"/>
      <c r="C59" s="46" t="n"/>
      <c r="D59" s="46" t="n"/>
      <c r="E59" s="46" t="n"/>
      <c r="F59" s="46" t="n"/>
      <c r="G59" s="46" t="n"/>
      <c r="H59" s="46" t="n"/>
      <c r="I59" s="46" t="n"/>
      <c r="J59" s="46" t="n"/>
      <c r="K59" s="46" t="n"/>
      <c r="L59" s="46" t="n"/>
      <c r="M59" s="46" t="n"/>
      <c r="N59" s="46" t="n"/>
      <c r="O59" s="46" t="n"/>
      <c r="P59" s="16">
        <f>IF(B59="","",IF(O59="","Missing evidence",IF(COUNTIFS('06_EVIDENCE_REGISTER'!$A:$A,O59,'06_EVIDENCE_REGISTER'!$B:$B,A59,'06_EVIDENCE_REGISTER'!$K:$K,"Current",'06_EVIDENCE_REGISTER'!$I:$I,"&gt;="&amp;TODAY())&gt;0,"Current evidence","Missing / stale / mismatched")))</f>
        <v/>
      </c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PMS-SIG-0056</t>
        </is>
      </c>
      <c r="B60" s="77" t="n"/>
      <c r="C60" s="46" t="n"/>
      <c r="D60" s="46" t="n"/>
      <c r="E60" s="46" t="n"/>
      <c r="F60" s="46" t="n"/>
      <c r="G60" s="46" t="n"/>
      <c r="H60" s="46" t="n"/>
      <c r="I60" s="46" t="n"/>
      <c r="J60" s="46" t="n"/>
      <c r="K60" s="46" t="n"/>
      <c r="L60" s="46" t="n"/>
      <c r="M60" s="46" t="n"/>
      <c r="N60" s="46" t="n"/>
      <c r="O60" s="46" t="n"/>
      <c r="P60" s="16">
        <f>IF(B60="","",IF(O60="","Missing evidence",IF(COUNTIFS('06_EVIDENCE_REGISTER'!$A:$A,O60,'06_EVIDENCE_REGISTER'!$B:$B,A60,'06_EVIDENCE_REGISTER'!$K:$K,"Current",'06_EVIDENCE_REGISTER'!$I:$I,"&gt;="&amp;TODAY())&gt;0,"Current evidence","Missing / stale / mismatched")))</f>
        <v/>
      </c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PMS-SIG-0057</t>
        </is>
      </c>
      <c r="B61" s="77" t="n"/>
      <c r="C61" s="46" t="n"/>
      <c r="D61" s="46" t="n"/>
      <c r="E61" s="46" t="n"/>
      <c r="F61" s="46" t="n"/>
      <c r="G61" s="46" t="n"/>
      <c r="H61" s="46" t="n"/>
      <c r="I61" s="46" t="n"/>
      <c r="J61" s="46" t="n"/>
      <c r="K61" s="46" t="n"/>
      <c r="L61" s="46" t="n"/>
      <c r="M61" s="46" t="n"/>
      <c r="N61" s="46" t="n"/>
      <c r="O61" s="46" t="n"/>
      <c r="P61" s="16">
        <f>IF(B61="","",IF(O61="","Missing evidence",IF(COUNTIFS('06_EVIDENCE_REGISTER'!$A:$A,O61,'06_EVIDENCE_REGISTER'!$B:$B,A61,'06_EVIDENCE_REGISTER'!$K:$K,"Current",'06_EVIDENCE_REGISTER'!$I:$I,"&gt;="&amp;TODAY())&gt;0,"Current evidence","Missing / stale / mismatched")))</f>
        <v/>
      </c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PMS-SIG-0058</t>
        </is>
      </c>
      <c r="B62" s="77" t="n"/>
      <c r="C62" s="46" t="n"/>
      <c r="D62" s="46" t="n"/>
      <c r="E62" s="46" t="n"/>
      <c r="F62" s="46" t="n"/>
      <c r="G62" s="46" t="n"/>
      <c r="H62" s="46" t="n"/>
      <c r="I62" s="46" t="n"/>
      <c r="J62" s="46" t="n"/>
      <c r="K62" s="46" t="n"/>
      <c r="L62" s="46" t="n"/>
      <c r="M62" s="46" t="n"/>
      <c r="N62" s="46" t="n"/>
      <c r="O62" s="46" t="n"/>
      <c r="P62" s="16">
        <f>IF(B62="","",IF(O62="","Missing evidence",IF(COUNTIFS('06_EVIDENCE_REGISTER'!$A:$A,O62,'06_EVIDENCE_REGISTER'!$B:$B,A62,'06_EVIDENCE_REGISTER'!$K:$K,"Current",'06_EVIDENCE_REGISTER'!$I:$I,"&gt;="&amp;TODAY())&gt;0,"Current evidence","Missing / stale / mismatched")))</f>
        <v/>
      </c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PMS-SIG-0059</t>
        </is>
      </c>
      <c r="B63" s="77" t="n"/>
      <c r="C63" s="46" t="n"/>
      <c r="D63" s="46" t="n"/>
      <c r="E63" s="46" t="n"/>
      <c r="F63" s="46" t="n"/>
      <c r="G63" s="46" t="n"/>
      <c r="H63" s="46" t="n"/>
      <c r="I63" s="46" t="n"/>
      <c r="J63" s="46" t="n"/>
      <c r="K63" s="46" t="n"/>
      <c r="L63" s="46" t="n"/>
      <c r="M63" s="46" t="n"/>
      <c r="N63" s="46" t="n"/>
      <c r="O63" s="46" t="n"/>
      <c r="P63" s="16">
        <f>IF(B63="","",IF(O63="","Missing evidence",IF(COUNTIFS('06_EVIDENCE_REGISTER'!$A:$A,O63,'06_EVIDENCE_REGISTER'!$B:$B,A63,'06_EVIDENCE_REGISTER'!$K:$K,"Current",'06_EVIDENCE_REGISTER'!$I:$I,"&gt;="&amp;TODAY())&gt;0,"Current evidence","Missing / stale / mismatched")))</f>
        <v/>
      </c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PMS-SIG-0060</t>
        </is>
      </c>
      <c r="B64" s="77" t="n"/>
      <c r="C64" s="46" t="n"/>
      <c r="D64" s="46" t="n"/>
      <c r="E64" s="46" t="n"/>
      <c r="F64" s="46" t="n"/>
      <c r="G64" s="46" t="n"/>
      <c r="H64" s="46" t="n"/>
      <c r="I64" s="46" t="n"/>
      <c r="J64" s="46" t="n"/>
      <c r="K64" s="46" t="n"/>
      <c r="L64" s="46" t="n"/>
      <c r="M64" s="46" t="n"/>
      <c r="N64" s="46" t="n"/>
      <c r="O64" s="46" t="n"/>
      <c r="P64" s="16">
        <f>IF(B64="","",IF(O64="","Missing evidence",IF(COUNTIFS('06_EVIDENCE_REGISTER'!$A:$A,O64,'06_EVIDENCE_REGISTER'!$B:$B,A64,'06_EVIDENCE_REGISTER'!$K:$K,"Current",'06_EVIDENCE_REGISTER'!$I:$I,"&gt;="&amp;TODAY())&gt;0,"Current evidence","Missing / stale / mismatched")))</f>
        <v/>
      </c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PMS-SIG-0061</t>
        </is>
      </c>
      <c r="B65" s="77" t="n"/>
      <c r="C65" s="46" t="n"/>
      <c r="D65" s="46" t="n"/>
      <c r="E65" s="46" t="n"/>
      <c r="F65" s="46" t="n"/>
      <c r="G65" s="46" t="n"/>
      <c r="H65" s="46" t="n"/>
      <c r="I65" s="46" t="n"/>
      <c r="J65" s="46" t="n"/>
      <c r="K65" s="46" t="n"/>
      <c r="L65" s="46" t="n"/>
      <c r="M65" s="46" t="n"/>
      <c r="N65" s="46" t="n"/>
      <c r="O65" s="46" t="n"/>
      <c r="P65" s="16">
        <f>IF(B65="","",IF(O65="","Missing evidence",IF(COUNTIFS('06_EVIDENCE_REGISTER'!$A:$A,O65,'06_EVIDENCE_REGISTER'!$B:$B,A65,'06_EVIDENCE_REGISTER'!$K:$K,"Current",'06_EVIDENCE_REGISTER'!$I:$I,"&gt;="&amp;TODAY())&gt;0,"Current evidence","Missing / stale / mismatched")))</f>
        <v/>
      </c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PMS-SIG-0062</t>
        </is>
      </c>
      <c r="B66" s="77" t="n"/>
      <c r="C66" s="46" t="n"/>
      <c r="D66" s="46" t="n"/>
      <c r="E66" s="46" t="n"/>
      <c r="F66" s="46" t="n"/>
      <c r="G66" s="46" t="n"/>
      <c r="H66" s="46" t="n"/>
      <c r="I66" s="46" t="n"/>
      <c r="J66" s="46" t="n"/>
      <c r="K66" s="46" t="n"/>
      <c r="L66" s="46" t="n"/>
      <c r="M66" s="46" t="n"/>
      <c r="N66" s="46" t="n"/>
      <c r="O66" s="46" t="n"/>
      <c r="P66" s="16">
        <f>IF(B66="","",IF(O66="","Missing evidence",IF(COUNTIFS('06_EVIDENCE_REGISTER'!$A:$A,O66,'06_EVIDENCE_REGISTER'!$B:$B,A66,'06_EVIDENCE_REGISTER'!$K:$K,"Current",'06_EVIDENCE_REGISTER'!$I:$I,"&gt;="&amp;TODAY())&gt;0,"Current evidence","Missing / stale / mismatched")))</f>
        <v/>
      </c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PMS-SIG-0063</t>
        </is>
      </c>
      <c r="B67" s="77" t="n"/>
      <c r="C67" s="46" t="n"/>
      <c r="D67" s="46" t="n"/>
      <c r="E67" s="46" t="n"/>
      <c r="F67" s="46" t="n"/>
      <c r="G67" s="46" t="n"/>
      <c r="H67" s="46" t="n"/>
      <c r="I67" s="46" t="n"/>
      <c r="J67" s="46" t="n"/>
      <c r="K67" s="46" t="n"/>
      <c r="L67" s="46" t="n"/>
      <c r="M67" s="46" t="n"/>
      <c r="N67" s="46" t="n"/>
      <c r="O67" s="46" t="n"/>
      <c r="P67" s="16">
        <f>IF(B67="","",IF(O67="","Missing evidence",IF(COUNTIFS('06_EVIDENCE_REGISTER'!$A:$A,O67,'06_EVIDENCE_REGISTER'!$B:$B,A67,'06_EVIDENCE_REGISTER'!$K:$K,"Current",'06_EVIDENCE_REGISTER'!$I:$I,"&gt;="&amp;TODAY())&gt;0,"Current evidence","Missing / stale / mismatched")))</f>
        <v/>
      </c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PMS-SIG-0064</t>
        </is>
      </c>
      <c r="B68" s="77" t="n"/>
      <c r="C68" s="46" t="n"/>
      <c r="D68" s="46" t="n"/>
      <c r="E68" s="46" t="n"/>
      <c r="F68" s="46" t="n"/>
      <c r="G68" s="46" t="n"/>
      <c r="H68" s="46" t="n"/>
      <c r="I68" s="46" t="n"/>
      <c r="J68" s="46" t="n"/>
      <c r="K68" s="46" t="n"/>
      <c r="L68" s="46" t="n"/>
      <c r="M68" s="46" t="n"/>
      <c r="N68" s="46" t="n"/>
      <c r="O68" s="46" t="n"/>
      <c r="P68" s="16">
        <f>IF(B68="","",IF(O68="","Missing evidence",IF(COUNTIFS('06_EVIDENCE_REGISTER'!$A:$A,O68,'06_EVIDENCE_REGISTER'!$B:$B,A68,'06_EVIDENCE_REGISTER'!$K:$K,"Current",'06_EVIDENCE_REGISTER'!$I:$I,"&gt;="&amp;TODAY())&gt;0,"Current evidence","Missing / stale / mismatched")))</f>
        <v/>
      </c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PMS-SIG-0065</t>
        </is>
      </c>
      <c r="B69" s="77" t="n"/>
      <c r="C69" s="46" t="n"/>
      <c r="D69" s="46" t="n"/>
      <c r="E69" s="46" t="n"/>
      <c r="F69" s="46" t="n"/>
      <c r="G69" s="46" t="n"/>
      <c r="H69" s="46" t="n"/>
      <c r="I69" s="46" t="n"/>
      <c r="J69" s="46" t="n"/>
      <c r="K69" s="46" t="n"/>
      <c r="L69" s="46" t="n"/>
      <c r="M69" s="46" t="n"/>
      <c r="N69" s="46" t="n"/>
      <c r="O69" s="46" t="n"/>
      <c r="P69" s="16">
        <f>IF(B69="","",IF(O69="","Missing evidence",IF(COUNTIFS('06_EVIDENCE_REGISTER'!$A:$A,O69,'06_EVIDENCE_REGISTER'!$B:$B,A69,'06_EVIDENCE_REGISTER'!$K:$K,"Current",'06_EVIDENCE_REGISTER'!$I:$I,"&gt;="&amp;TODAY())&gt;0,"Current evidence","Missing / stale / mismatched")))</f>
        <v/>
      </c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PMS-SIG-0066</t>
        </is>
      </c>
      <c r="B70" s="77" t="n"/>
      <c r="C70" s="46" t="n"/>
      <c r="D70" s="46" t="n"/>
      <c r="E70" s="46" t="n"/>
      <c r="F70" s="46" t="n"/>
      <c r="G70" s="46" t="n"/>
      <c r="H70" s="46" t="n"/>
      <c r="I70" s="46" t="n"/>
      <c r="J70" s="46" t="n"/>
      <c r="K70" s="46" t="n"/>
      <c r="L70" s="46" t="n"/>
      <c r="M70" s="46" t="n"/>
      <c r="N70" s="46" t="n"/>
      <c r="O70" s="46" t="n"/>
      <c r="P70" s="16">
        <f>IF(B70="","",IF(O70="","Missing evidence",IF(COUNTIFS('06_EVIDENCE_REGISTER'!$A:$A,O70,'06_EVIDENCE_REGISTER'!$B:$B,A70,'06_EVIDENCE_REGISTER'!$K:$K,"Current",'06_EVIDENCE_REGISTER'!$I:$I,"&gt;="&amp;TODAY())&gt;0,"Current evidence","Missing / stale / mismatched")))</f>
        <v/>
      </c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PMS-SIG-0067</t>
        </is>
      </c>
      <c r="B71" s="77" t="n"/>
      <c r="C71" s="46" t="n"/>
      <c r="D71" s="46" t="n"/>
      <c r="E71" s="46" t="n"/>
      <c r="F71" s="46" t="n"/>
      <c r="G71" s="46" t="n"/>
      <c r="H71" s="46" t="n"/>
      <c r="I71" s="46" t="n"/>
      <c r="J71" s="46" t="n"/>
      <c r="K71" s="46" t="n"/>
      <c r="L71" s="46" t="n"/>
      <c r="M71" s="46" t="n"/>
      <c r="N71" s="46" t="n"/>
      <c r="O71" s="46" t="n"/>
      <c r="P71" s="16">
        <f>IF(B71="","",IF(O71="","Missing evidence",IF(COUNTIFS('06_EVIDENCE_REGISTER'!$A:$A,O71,'06_EVIDENCE_REGISTER'!$B:$B,A71,'06_EVIDENCE_REGISTER'!$K:$K,"Current",'06_EVIDENCE_REGISTER'!$I:$I,"&gt;="&amp;TODAY())&gt;0,"Current evidence","Missing / stale / mismatched")))</f>
        <v/>
      </c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PMS-SIG-0068</t>
        </is>
      </c>
      <c r="B72" s="77" t="n"/>
      <c r="C72" s="46" t="n"/>
      <c r="D72" s="46" t="n"/>
      <c r="E72" s="46" t="n"/>
      <c r="F72" s="46" t="n"/>
      <c r="G72" s="46" t="n"/>
      <c r="H72" s="46" t="n"/>
      <c r="I72" s="46" t="n"/>
      <c r="J72" s="46" t="n"/>
      <c r="K72" s="46" t="n"/>
      <c r="L72" s="46" t="n"/>
      <c r="M72" s="46" t="n"/>
      <c r="N72" s="46" t="n"/>
      <c r="O72" s="46" t="n"/>
      <c r="P72" s="16">
        <f>IF(B72="","",IF(O72="","Missing evidence",IF(COUNTIFS('06_EVIDENCE_REGISTER'!$A:$A,O72,'06_EVIDENCE_REGISTER'!$B:$B,A72,'06_EVIDENCE_REGISTER'!$K:$K,"Current",'06_EVIDENCE_REGISTER'!$I:$I,"&gt;="&amp;TODAY())&gt;0,"Current evidence","Missing / stale / mismatched")))</f>
        <v/>
      </c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PMS-SIG-0069</t>
        </is>
      </c>
      <c r="B73" s="77" t="n"/>
      <c r="C73" s="46" t="n"/>
      <c r="D73" s="46" t="n"/>
      <c r="E73" s="46" t="n"/>
      <c r="F73" s="46" t="n"/>
      <c r="G73" s="46" t="n"/>
      <c r="H73" s="46" t="n"/>
      <c r="I73" s="46" t="n"/>
      <c r="J73" s="46" t="n"/>
      <c r="K73" s="46" t="n"/>
      <c r="L73" s="46" t="n"/>
      <c r="M73" s="46" t="n"/>
      <c r="N73" s="46" t="n"/>
      <c r="O73" s="46" t="n"/>
      <c r="P73" s="16">
        <f>IF(B73="","",IF(O73="","Missing evidence",IF(COUNTIFS('06_EVIDENCE_REGISTER'!$A:$A,O73,'06_EVIDENCE_REGISTER'!$B:$B,A73,'06_EVIDENCE_REGISTER'!$K:$K,"Current",'06_EVIDENCE_REGISTER'!$I:$I,"&gt;="&amp;TODAY())&gt;0,"Current evidence","Missing / stale / mismatched")))</f>
        <v/>
      </c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PMS-SIG-0070</t>
        </is>
      </c>
      <c r="B74" s="77" t="n"/>
      <c r="C74" s="46" t="n"/>
      <c r="D74" s="46" t="n"/>
      <c r="E74" s="46" t="n"/>
      <c r="F74" s="46" t="n"/>
      <c r="G74" s="46" t="n"/>
      <c r="H74" s="46" t="n"/>
      <c r="I74" s="46" t="n"/>
      <c r="J74" s="46" t="n"/>
      <c r="K74" s="46" t="n"/>
      <c r="L74" s="46" t="n"/>
      <c r="M74" s="46" t="n"/>
      <c r="N74" s="46" t="n"/>
      <c r="O74" s="46" t="n"/>
      <c r="P74" s="16">
        <f>IF(B74="","",IF(O74="","Missing evidence",IF(COUNTIFS('06_EVIDENCE_REGISTER'!$A:$A,O74,'06_EVIDENCE_REGISTER'!$B:$B,A74,'06_EVIDENCE_REGISTER'!$K:$K,"Current",'06_EVIDENCE_REGISTER'!$I:$I,"&gt;="&amp;TODAY())&gt;0,"Current evidence","Missing / stale / mismatched")))</f>
        <v/>
      </c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PMS-SIG-0071</t>
        </is>
      </c>
      <c r="B75" s="77" t="n"/>
      <c r="C75" s="46" t="n"/>
      <c r="D75" s="46" t="n"/>
      <c r="E75" s="46" t="n"/>
      <c r="F75" s="46" t="n"/>
      <c r="G75" s="46" t="n"/>
      <c r="H75" s="46" t="n"/>
      <c r="I75" s="46" t="n"/>
      <c r="J75" s="46" t="n"/>
      <c r="K75" s="46" t="n"/>
      <c r="L75" s="46" t="n"/>
      <c r="M75" s="46" t="n"/>
      <c r="N75" s="46" t="n"/>
      <c r="O75" s="46" t="n"/>
      <c r="P75" s="16">
        <f>IF(B75="","",IF(O75="","Missing evidence",IF(COUNTIFS('06_EVIDENCE_REGISTER'!$A:$A,O75,'06_EVIDENCE_REGISTER'!$B:$B,A75,'06_EVIDENCE_REGISTER'!$K:$K,"Current",'06_EVIDENCE_REGISTER'!$I:$I,"&gt;="&amp;TODAY())&gt;0,"Current evidence","Missing / stale / mismatched")))</f>
        <v/>
      </c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PMS-SIG-0072</t>
        </is>
      </c>
      <c r="B76" s="77" t="n"/>
      <c r="C76" s="46" t="n"/>
      <c r="D76" s="46" t="n"/>
      <c r="E76" s="46" t="n"/>
      <c r="F76" s="46" t="n"/>
      <c r="G76" s="46" t="n"/>
      <c r="H76" s="46" t="n"/>
      <c r="I76" s="46" t="n"/>
      <c r="J76" s="46" t="n"/>
      <c r="K76" s="46" t="n"/>
      <c r="L76" s="46" t="n"/>
      <c r="M76" s="46" t="n"/>
      <c r="N76" s="46" t="n"/>
      <c r="O76" s="46" t="n"/>
      <c r="P76" s="16">
        <f>IF(B76="","",IF(O76="","Missing evidence",IF(COUNTIFS('06_EVIDENCE_REGISTER'!$A:$A,O76,'06_EVIDENCE_REGISTER'!$B:$B,A76,'06_EVIDENCE_REGISTER'!$K:$K,"Current",'06_EVIDENCE_REGISTER'!$I:$I,"&gt;="&amp;TODAY())&gt;0,"Current evidence","Missing / stale / mismatched")))</f>
        <v/>
      </c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PMS-SIG-0073</t>
        </is>
      </c>
      <c r="B77" s="77" t="n"/>
      <c r="C77" s="46" t="n"/>
      <c r="D77" s="46" t="n"/>
      <c r="E77" s="46" t="n"/>
      <c r="F77" s="46" t="n"/>
      <c r="G77" s="46" t="n"/>
      <c r="H77" s="46" t="n"/>
      <c r="I77" s="46" t="n"/>
      <c r="J77" s="46" t="n"/>
      <c r="K77" s="46" t="n"/>
      <c r="L77" s="46" t="n"/>
      <c r="M77" s="46" t="n"/>
      <c r="N77" s="46" t="n"/>
      <c r="O77" s="46" t="n"/>
      <c r="P77" s="16">
        <f>IF(B77="","",IF(O77="","Missing evidence",IF(COUNTIFS('06_EVIDENCE_REGISTER'!$A:$A,O77,'06_EVIDENCE_REGISTER'!$B:$B,A77,'06_EVIDENCE_REGISTER'!$K:$K,"Current",'06_EVIDENCE_REGISTER'!$I:$I,"&gt;="&amp;TODAY())&gt;0,"Current evidence","Missing / stale / mismatched")))</f>
        <v/>
      </c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PMS-SIG-0074</t>
        </is>
      </c>
      <c r="B78" s="77" t="n"/>
      <c r="C78" s="46" t="n"/>
      <c r="D78" s="46" t="n"/>
      <c r="E78" s="46" t="n"/>
      <c r="F78" s="46" t="n"/>
      <c r="G78" s="46" t="n"/>
      <c r="H78" s="46" t="n"/>
      <c r="I78" s="46" t="n"/>
      <c r="J78" s="46" t="n"/>
      <c r="K78" s="46" t="n"/>
      <c r="L78" s="46" t="n"/>
      <c r="M78" s="46" t="n"/>
      <c r="N78" s="46" t="n"/>
      <c r="O78" s="46" t="n"/>
      <c r="P78" s="16">
        <f>IF(B78="","",IF(O78="","Missing evidence",IF(COUNTIFS('06_EVIDENCE_REGISTER'!$A:$A,O78,'06_EVIDENCE_REGISTER'!$B:$B,A78,'06_EVIDENCE_REGISTER'!$K:$K,"Current",'06_EVIDENCE_REGISTER'!$I:$I,"&gt;="&amp;TODAY())&gt;0,"Current evidence","Missing / stale / mismatched")))</f>
        <v/>
      </c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PMS-SIG-0075</t>
        </is>
      </c>
      <c r="B79" s="77" t="n"/>
      <c r="C79" s="46" t="n"/>
      <c r="D79" s="46" t="n"/>
      <c r="E79" s="46" t="n"/>
      <c r="F79" s="46" t="n"/>
      <c r="G79" s="46" t="n"/>
      <c r="H79" s="46" t="n"/>
      <c r="I79" s="46" t="n"/>
      <c r="J79" s="46" t="n"/>
      <c r="K79" s="46" t="n"/>
      <c r="L79" s="46" t="n"/>
      <c r="M79" s="46" t="n"/>
      <c r="N79" s="46" t="n"/>
      <c r="O79" s="46" t="n"/>
      <c r="P79" s="16">
        <f>IF(B79="","",IF(O79="","Missing evidence",IF(COUNTIFS('06_EVIDENCE_REGISTER'!$A:$A,O79,'06_EVIDENCE_REGISTER'!$B:$B,A79,'06_EVIDENCE_REGISTER'!$K:$K,"Current",'06_EVIDENCE_REGISTER'!$I:$I,"&gt;="&amp;TODAY())&gt;0,"Current evidence","Missing / stale / mismatched")))</f>
        <v/>
      </c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PMS-SIG-0076</t>
        </is>
      </c>
      <c r="B80" s="77" t="n"/>
      <c r="C80" s="46" t="n"/>
      <c r="D80" s="46" t="n"/>
      <c r="E80" s="46" t="n"/>
      <c r="F80" s="46" t="n"/>
      <c r="G80" s="46" t="n"/>
      <c r="H80" s="46" t="n"/>
      <c r="I80" s="46" t="n"/>
      <c r="J80" s="46" t="n"/>
      <c r="K80" s="46" t="n"/>
      <c r="L80" s="46" t="n"/>
      <c r="M80" s="46" t="n"/>
      <c r="N80" s="46" t="n"/>
      <c r="O80" s="46" t="n"/>
      <c r="P80" s="16">
        <f>IF(B80="","",IF(O80="","Missing evidence",IF(COUNTIFS('06_EVIDENCE_REGISTER'!$A:$A,O80,'06_EVIDENCE_REGISTER'!$B:$B,A80,'06_EVIDENCE_REGISTER'!$K:$K,"Current",'06_EVIDENCE_REGISTER'!$I:$I,"&gt;="&amp;TODAY())&gt;0,"Current evidence","Missing / stale / mismatched")))</f>
        <v/>
      </c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PMS-SIG-0077</t>
        </is>
      </c>
      <c r="B81" s="77" t="n"/>
      <c r="C81" s="46" t="n"/>
      <c r="D81" s="46" t="n"/>
      <c r="E81" s="46" t="n"/>
      <c r="F81" s="46" t="n"/>
      <c r="G81" s="46" t="n"/>
      <c r="H81" s="46" t="n"/>
      <c r="I81" s="46" t="n"/>
      <c r="J81" s="46" t="n"/>
      <c r="K81" s="46" t="n"/>
      <c r="L81" s="46" t="n"/>
      <c r="M81" s="46" t="n"/>
      <c r="N81" s="46" t="n"/>
      <c r="O81" s="46" t="n"/>
      <c r="P81" s="16">
        <f>IF(B81="","",IF(O81="","Missing evidence",IF(COUNTIFS('06_EVIDENCE_REGISTER'!$A:$A,O81,'06_EVIDENCE_REGISTER'!$B:$B,A81,'06_EVIDENCE_REGISTER'!$K:$K,"Current",'06_EVIDENCE_REGISTER'!$I:$I,"&gt;="&amp;TODAY())&gt;0,"Current evidence","Missing / stale / mismatched")))</f>
        <v/>
      </c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PMS-SIG-0078</t>
        </is>
      </c>
      <c r="B82" s="77" t="n"/>
      <c r="C82" s="46" t="n"/>
      <c r="D82" s="46" t="n"/>
      <c r="E82" s="46" t="n"/>
      <c r="F82" s="46" t="n"/>
      <c r="G82" s="46" t="n"/>
      <c r="H82" s="46" t="n"/>
      <c r="I82" s="46" t="n"/>
      <c r="J82" s="46" t="n"/>
      <c r="K82" s="46" t="n"/>
      <c r="L82" s="46" t="n"/>
      <c r="M82" s="46" t="n"/>
      <c r="N82" s="46" t="n"/>
      <c r="O82" s="46" t="n"/>
      <c r="P82" s="16">
        <f>IF(B82="","",IF(O82="","Missing evidence",IF(COUNTIFS('06_EVIDENCE_REGISTER'!$A:$A,O82,'06_EVIDENCE_REGISTER'!$B:$B,A82,'06_EVIDENCE_REGISTER'!$K:$K,"Current",'06_EVIDENCE_REGISTER'!$I:$I,"&gt;="&amp;TODAY())&gt;0,"Current evidence","Missing / stale / mismatched")))</f>
        <v/>
      </c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PMS-SIG-0079</t>
        </is>
      </c>
      <c r="B83" s="77" t="n"/>
      <c r="C83" s="46" t="n"/>
      <c r="D83" s="46" t="n"/>
      <c r="E83" s="46" t="n"/>
      <c r="F83" s="46" t="n"/>
      <c r="G83" s="46" t="n"/>
      <c r="H83" s="46" t="n"/>
      <c r="I83" s="46" t="n"/>
      <c r="J83" s="46" t="n"/>
      <c r="K83" s="46" t="n"/>
      <c r="L83" s="46" t="n"/>
      <c r="M83" s="46" t="n"/>
      <c r="N83" s="46" t="n"/>
      <c r="O83" s="46" t="n"/>
      <c r="P83" s="16">
        <f>IF(B83="","",IF(O83="","Missing evidence",IF(COUNTIFS('06_EVIDENCE_REGISTER'!$A:$A,O83,'06_EVIDENCE_REGISTER'!$B:$B,A83,'06_EVIDENCE_REGISTER'!$K:$K,"Current",'06_EVIDENCE_REGISTER'!$I:$I,"&gt;="&amp;TODAY())&gt;0,"Current evidence","Missing / stale / mismatched")))</f>
        <v/>
      </c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PMS-SIG-0080</t>
        </is>
      </c>
      <c r="B84" s="77" t="n"/>
      <c r="C84" s="46" t="n"/>
      <c r="D84" s="46" t="n"/>
      <c r="E84" s="46" t="n"/>
      <c r="F84" s="46" t="n"/>
      <c r="G84" s="46" t="n"/>
      <c r="H84" s="46" t="n"/>
      <c r="I84" s="46" t="n"/>
      <c r="J84" s="46" t="n"/>
      <c r="K84" s="46" t="n"/>
      <c r="L84" s="46" t="n"/>
      <c r="M84" s="46" t="n"/>
      <c r="N84" s="46" t="n"/>
      <c r="O84" s="46" t="n"/>
      <c r="P84" s="16">
        <f>IF(B84="","",IF(O84="","Missing evidence",IF(COUNTIFS('06_EVIDENCE_REGISTER'!$A:$A,O84,'06_EVIDENCE_REGISTER'!$B:$B,A84,'06_EVIDENCE_REGISTER'!$K:$K,"Current",'06_EVIDENCE_REGISTER'!$I:$I,"&gt;="&amp;TODAY())&gt;0,"Current evidence","Missing / stale / mismatched")))</f>
        <v/>
      </c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PMS-SIG-0081</t>
        </is>
      </c>
      <c r="B85" s="77" t="n"/>
      <c r="C85" s="46" t="n"/>
      <c r="D85" s="46" t="n"/>
      <c r="E85" s="46" t="n"/>
      <c r="F85" s="46" t="n"/>
      <c r="G85" s="46" t="n"/>
      <c r="H85" s="46" t="n"/>
      <c r="I85" s="46" t="n"/>
      <c r="J85" s="46" t="n"/>
      <c r="K85" s="46" t="n"/>
      <c r="L85" s="46" t="n"/>
      <c r="M85" s="46" t="n"/>
      <c r="N85" s="46" t="n"/>
      <c r="O85" s="46" t="n"/>
      <c r="P85" s="16">
        <f>IF(B85="","",IF(O85="","Missing evidence",IF(COUNTIFS('06_EVIDENCE_REGISTER'!$A:$A,O85,'06_EVIDENCE_REGISTER'!$B:$B,A85,'06_EVIDENCE_REGISTER'!$K:$K,"Current",'06_EVIDENCE_REGISTER'!$I:$I,"&gt;="&amp;TODAY())&gt;0,"Current evidence","Missing / stale / mismatched")))</f>
        <v/>
      </c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PMS-SIG-0082</t>
        </is>
      </c>
      <c r="B86" s="77" t="n"/>
      <c r="C86" s="46" t="n"/>
      <c r="D86" s="46" t="n"/>
      <c r="E86" s="46" t="n"/>
      <c r="F86" s="46" t="n"/>
      <c r="G86" s="46" t="n"/>
      <c r="H86" s="46" t="n"/>
      <c r="I86" s="46" t="n"/>
      <c r="J86" s="46" t="n"/>
      <c r="K86" s="46" t="n"/>
      <c r="L86" s="46" t="n"/>
      <c r="M86" s="46" t="n"/>
      <c r="N86" s="46" t="n"/>
      <c r="O86" s="46" t="n"/>
      <c r="P86" s="16">
        <f>IF(B86="","",IF(O86="","Missing evidence",IF(COUNTIFS('06_EVIDENCE_REGISTER'!$A:$A,O86,'06_EVIDENCE_REGISTER'!$B:$B,A86,'06_EVIDENCE_REGISTER'!$K:$K,"Current",'06_EVIDENCE_REGISTER'!$I:$I,"&gt;="&amp;TODAY())&gt;0,"Current evidence","Missing / stale / mismatched")))</f>
        <v/>
      </c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PMS-SIG-0083</t>
        </is>
      </c>
      <c r="B87" s="77" t="n"/>
      <c r="C87" s="46" t="n"/>
      <c r="D87" s="46" t="n"/>
      <c r="E87" s="46" t="n"/>
      <c r="F87" s="46" t="n"/>
      <c r="G87" s="46" t="n"/>
      <c r="H87" s="46" t="n"/>
      <c r="I87" s="46" t="n"/>
      <c r="J87" s="46" t="n"/>
      <c r="K87" s="46" t="n"/>
      <c r="L87" s="46" t="n"/>
      <c r="M87" s="46" t="n"/>
      <c r="N87" s="46" t="n"/>
      <c r="O87" s="46" t="n"/>
      <c r="P87" s="16">
        <f>IF(B87="","",IF(O87="","Missing evidence",IF(COUNTIFS('06_EVIDENCE_REGISTER'!$A:$A,O87,'06_EVIDENCE_REGISTER'!$B:$B,A87,'06_EVIDENCE_REGISTER'!$K:$K,"Current",'06_EVIDENCE_REGISTER'!$I:$I,"&gt;="&amp;TODAY())&gt;0,"Current evidence","Missing / stale / mismatched")))</f>
        <v/>
      </c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PMS-SIG-0084</t>
        </is>
      </c>
      <c r="B88" s="77" t="n"/>
      <c r="C88" s="46" t="n"/>
      <c r="D88" s="46" t="n"/>
      <c r="E88" s="46" t="n"/>
      <c r="F88" s="46" t="n"/>
      <c r="G88" s="46" t="n"/>
      <c r="H88" s="46" t="n"/>
      <c r="I88" s="46" t="n"/>
      <c r="J88" s="46" t="n"/>
      <c r="K88" s="46" t="n"/>
      <c r="L88" s="46" t="n"/>
      <c r="M88" s="46" t="n"/>
      <c r="N88" s="46" t="n"/>
      <c r="O88" s="46" t="n"/>
      <c r="P88" s="16">
        <f>IF(B88="","",IF(O88="","Missing evidence",IF(COUNTIFS('06_EVIDENCE_REGISTER'!$A:$A,O88,'06_EVIDENCE_REGISTER'!$B:$B,A88,'06_EVIDENCE_REGISTER'!$K:$K,"Current",'06_EVIDENCE_REGISTER'!$I:$I,"&gt;="&amp;TODAY())&gt;0,"Current evidence","Missing / stale / mismatched")))</f>
        <v/>
      </c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PMS-SIG-0085</t>
        </is>
      </c>
      <c r="B89" s="77" t="n"/>
      <c r="C89" s="46" t="n"/>
      <c r="D89" s="46" t="n"/>
      <c r="E89" s="46" t="n"/>
      <c r="F89" s="46" t="n"/>
      <c r="G89" s="46" t="n"/>
      <c r="H89" s="46" t="n"/>
      <c r="I89" s="46" t="n"/>
      <c r="J89" s="46" t="n"/>
      <c r="K89" s="46" t="n"/>
      <c r="L89" s="46" t="n"/>
      <c r="M89" s="46" t="n"/>
      <c r="N89" s="46" t="n"/>
      <c r="O89" s="46" t="n"/>
      <c r="P89" s="16">
        <f>IF(B89="","",IF(O89="","Missing evidence",IF(COUNTIFS('06_EVIDENCE_REGISTER'!$A:$A,O89,'06_EVIDENCE_REGISTER'!$B:$B,A89,'06_EVIDENCE_REGISTER'!$K:$K,"Current",'06_EVIDENCE_REGISTER'!$I:$I,"&gt;="&amp;TODAY())&gt;0,"Current evidence","Missing / stale / mismatched")))</f>
        <v/>
      </c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PMS-SIG-0086</t>
        </is>
      </c>
      <c r="B90" s="77" t="n"/>
      <c r="C90" s="46" t="n"/>
      <c r="D90" s="46" t="n"/>
      <c r="E90" s="46" t="n"/>
      <c r="F90" s="46" t="n"/>
      <c r="G90" s="46" t="n"/>
      <c r="H90" s="46" t="n"/>
      <c r="I90" s="46" t="n"/>
      <c r="J90" s="46" t="n"/>
      <c r="K90" s="46" t="n"/>
      <c r="L90" s="46" t="n"/>
      <c r="M90" s="46" t="n"/>
      <c r="N90" s="46" t="n"/>
      <c r="O90" s="46" t="n"/>
      <c r="P90" s="16">
        <f>IF(B90="","",IF(O90="","Missing evidence",IF(COUNTIFS('06_EVIDENCE_REGISTER'!$A:$A,O90,'06_EVIDENCE_REGISTER'!$B:$B,A90,'06_EVIDENCE_REGISTER'!$K:$K,"Current",'06_EVIDENCE_REGISTER'!$I:$I,"&gt;="&amp;TODAY())&gt;0,"Current evidence","Missing / stale / mismatched")))</f>
        <v/>
      </c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PMS-SIG-0087</t>
        </is>
      </c>
      <c r="B91" s="77" t="n"/>
      <c r="C91" s="46" t="n"/>
      <c r="D91" s="46" t="n"/>
      <c r="E91" s="46" t="n"/>
      <c r="F91" s="46" t="n"/>
      <c r="G91" s="46" t="n"/>
      <c r="H91" s="46" t="n"/>
      <c r="I91" s="46" t="n"/>
      <c r="J91" s="46" t="n"/>
      <c r="K91" s="46" t="n"/>
      <c r="L91" s="46" t="n"/>
      <c r="M91" s="46" t="n"/>
      <c r="N91" s="46" t="n"/>
      <c r="O91" s="46" t="n"/>
      <c r="P91" s="16">
        <f>IF(B91="","",IF(O91="","Missing evidence",IF(COUNTIFS('06_EVIDENCE_REGISTER'!$A:$A,O91,'06_EVIDENCE_REGISTER'!$B:$B,A91,'06_EVIDENCE_REGISTER'!$K:$K,"Current",'06_EVIDENCE_REGISTER'!$I:$I,"&gt;="&amp;TODAY())&gt;0,"Current evidence","Missing / stale / mismatched")))</f>
        <v/>
      </c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PMS-SIG-0088</t>
        </is>
      </c>
      <c r="B92" s="77" t="n"/>
      <c r="C92" s="46" t="n"/>
      <c r="D92" s="46" t="n"/>
      <c r="E92" s="46" t="n"/>
      <c r="F92" s="46" t="n"/>
      <c r="G92" s="46" t="n"/>
      <c r="H92" s="46" t="n"/>
      <c r="I92" s="46" t="n"/>
      <c r="J92" s="46" t="n"/>
      <c r="K92" s="46" t="n"/>
      <c r="L92" s="46" t="n"/>
      <c r="M92" s="46" t="n"/>
      <c r="N92" s="46" t="n"/>
      <c r="O92" s="46" t="n"/>
      <c r="P92" s="16">
        <f>IF(B92="","",IF(O92="","Missing evidence",IF(COUNTIFS('06_EVIDENCE_REGISTER'!$A:$A,O92,'06_EVIDENCE_REGISTER'!$B:$B,A92,'06_EVIDENCE_REGISTER'!$K:$K,"Current",'06_EVIDENCE_REGISTER'!$I:$I,"&gt;="&amp;TODAY())&gt;0,"Current evidence","Missing / stale / mismatched")))</f>
        <v/>
      </c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PMS-SIG-0089</t>
        </is>
      </c>
      <c r="B93" s="77" t="n"/>
      <c r="C93" s="46" t="n"/>
      <c r="D93" s="46" t="n"/>
      <c r="E93" s="46" t="n"/>
      <c r="F93" s="46" t="n"/>
      <c r="G93" s="46" t="n"/>
      <c r="H93" s="46" t="n"/>
      <c r="I93" s="46" t="n"/>
      <c r="J93" s="46" t="n"/>
      <c r="K93" s="46" t="n"/>
      <c r="L93" s="46" t="n"/>
      <c r="M93" s="46" t="n"/>
      <c r="N93" s="46" t="n"/>
      <c r="O93" s="46" t="n"/>
      <c r="P93" s="16">
        <f>IF(B93="","",IF(O93="","Missing evidence",IF(COUNTIFS('06_EVIDENCE_REGISTER'!$A:$A,O93,'06_EVIDENCE_REGISTER'!$B:$B,A93,'06_EVIDENCE_REGISTER'!$K:$K,"Current",'06_EVIDENCE_REGISTER'!$I:$I,"&gt;="&amp;TODAY())&gt;0,"Current evidence","Missing / stale / mismatched")))</f>
        <v/>
      </c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PMS-SIG-0090</t>
        </is>
      </c>
      <c r="B94" s="77" t="n"/>
      <c r="C94" s="46" t="n"/>
      <c r="D94" s="46" t="n"/>
      <c r="E94" s="46" t="n"/>
      <c r="F94" s="46" t="n"/>
      <c r="G94" s="46" t="n"/>
      <c r="H94" s="46" t="n"/>
      <c r="I94" s="46" t="n"/>
      <c r="J94" s="46" t="n"/>
      <c r="K94" s="46" t="n"/>
      <c r="L94" s="46" t="n"/>
      <c r="M94" s="46" t="n"/>
      <c r="N94" s="46" t="n"/>
      <c r="O94" s="46" t="n"/>
      <c r="P94" s="16">
        <f>IF(B94="","",IF(O94="","Missing evidence",IF(COUNTIFS('06_EVIDENCE_REGISTER'!$A:$A,O94,'06_EVIDENCE_REGISTER'!$B:$B,A94,'06_EVIDENCE_REGISTER'!$K:$K,"Current",'06_EVIDENCE_REGISTER'!$I:$I,"&gt;="&amp;TODAY())&gt;0,"Current evidence","Missing / stale / mismatched")))</f>
        <v/>
      </c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PMS-SIG-0091</t>
        </is>
      </c>
      <c r="B95" s="77" t="n"/>
      <c r="C95" s="46" t="n"/>
      <c r="D95" s="46" t="n"/>
      <c r="E95" s="46" t="n"/>
      <c r="F95" s="46" t="n"/>
      <c r="G95" s="46" t="n"/>
      <c r="H95" s="46" t="n"/>
      <c r="I95" s="46" t="n"/>
      <c r="J95" s="46" t="n"/>
      <c r="K95" s="46" t="n"/>
      <c r="L95" s="46" t="n"/>
      <c r="M95" s="46" t="n"/>
      <c r="N95" s="46" t="n"/>
      <c r="O95" s="46" t="n"/>
      <c r="P95" s="16">
        <f>IF(B95="","",IF(O95="","Missing evidence",IF(COUNTIFS('06_EVIDENCE_REGISTER'!$A:$A,O95,'06_EVIDENCE_REGISTER'!$B:$B,A95,'06_EVIDENCE_REGISTER'!$K:$K,"Current",'06_EVIDENCE_REGISTER'!$I:$I,"&gt;="&amp;TODAY())&gt;0,"Current evidence","Missing / stale / mismatched")))</f>
        <v/>
      </c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PMS-SIG-0092</t>
        </is>
      </c>
      <c r="B96" s="77" t="n"/>
      <c r="C96" s="46" t="n"/>
      <c r="D96" s="46" t="n"/>
      <c r="E96" s="46" t="n"/>
      <c r="F96" s="46" t="n"/>
      <c r="G96" s="46" t="n"/>
      <c r="H96" s="46" t="n"/>
      <c r="I96" s="46" t="n"/>
      <c r="J96" s="46" t="n"/>
      <c r="K96" s="46" t="n"/>
      <c r="L96" s="46" t="n"/>
      <c r="M96" s="46" t="n"/>
      <c r="N96" s="46" t="n"/>
      <c r="O96" s="46" t="n"/>
      <c r="P96" s="16">
        <f>IF(B96="","",IF(O96="","Missing evidence",IF(COUNTIFS('06_EVIDENCE_REGISTER'!$A:$A,O96,'06_EVIDENCE_REGISTER'!$B:$B,A96,'06_EVIDENCE_REGISTER'!$K:$K,"Current",'06_EVIDENCE_REGISTER'!$I:$I,"&gt;="&amp;TODAY())&gt;0,"Current evidence","Missing / stale / mismatched")))</f>
        <v/>
      </c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PMS-SIG-0093</t>
        </is>
      </c>
      <c r="B97" s="77" t="n"/>
      <c r="C97" s="46" t="n"/>
      <c r="D97" s="46" t="n"/>
      <c r="E97" s="46" t="n"/>
      <c r="F97" s="46" t="n"/>
      <c r="G97" s="46" t="n"/>
      <c r="H97" s="46" t="n"/>
      <c r="I97" s="46" t="n"/>
      <c r="J97" s="46" t="n"/>
      <c r="K97" s="46" t="n"/>
      <c r="L97" s="46" t="n"/>
      <c r="M97" s="46" t="n"/>
      <c r="N97" s="46" t="n"/>
      <c r="O97" s="46" t="n"/>
      <c r="P97" s="16">
        <f>IF(B97="","",IF(O97="","Missing evidence",IF(COUNTIFS('06_EVIDENCE_REGISTER'!$A:$A,O97,'06_EVIDENCE_REGISTER'!$B:$B,A97,'06_EVIDENCE_REGISTER'!$K:$K,"Current",'06_EVIDENCE_REGISTER'!$I:$I,"&gt;="&amp;TODAY())&gt;0,"Current evidence","Missing / stale / mismatched")))</f>
        <v/>
      </c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PMS-SIG-0094</t>
        </is>
      </c>
      <c r="B98" s="77" t="n"/>
      <c r="C98" s="46" t="n"/>
      <c r="D98" s="46" t="n"/>
      <c r="E98" s="46" t="n"/>
      <c r="F98" s="46" t="n"/>
      <c r="G98" s="46" t="n"/>
      <c r="H98" s="46" t="n"/>
      <c r="I98" s="46" t="n"/>
      <c r="J98" s="46" t="n"/>
      <c r="K98" s="46" t="n"/>
      <c r="L98" s="46" t="n"/>
      <c r="M98" s="46" t="n"/>
      <c r="N98" s="46" t="n"/>
      <c r="O98" s="46" t="n"/>
      <c r="P98" s="16">
        <f>IF(B98="","",IF(O98="","Missing evidence",IF(COUNTIFS('06_EVIDENCE_REGISTER'!$A:$A,O98,'06_EVIDENCE_REGISTER'!$B:$B,A98,'06_EVIDENCE_REGISTER'!$K:$K,"Current",'06_EVIDENCE_REGISTER'!$I:$I,"&gt;="&amp;TODAY())&gt;0,"Current evidence","Missing / stale / mismatched")))</f>
        <v/>
      </c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PMS-SIG-0095</t>
        </is>
      </c>
      <c r="B99" s="77" t="n"/>
      <c r="C99" s="46" t="n"/>
      <c r="D99" s="46" t="n"/>
      <c r="E99" s="46" t="n"/>
      <c r="F99" s="46" t="n"/>
      <c r="G99" s="46" t="n"/>
      <c r="H99" s="46" t="n"/>
      <c r="I99" s="46" t="n"/>
      <c r="J99" s="46" t="n"/>
      <c r="K99" s="46" t="n"/>
      <c r="L99" s="46" t="n"/>
      <c r="M99" s="46" t="n"/>
      <c r="N99" s="46" t="n"/>
      <c r="O99" s="46" t="n"/>
      <c r="P99" s="16">
        <f>IF(B99="","",IF(O99="","Missing evidence",IF(COUNTIFS('06_EVIDENCE_REGISTER'!$A:$A,O99,'06_EVIDENCE_REGISTER'!$B:$B,A99,'06_EVIDENCE_REGISTER'!$K:$K,"Current",'06_EVIDENCE_REGISTER'!$I:$I,"&gt;="&amp;TODAY())&gt;0,"Current evidence","Missing / stale / mismatched")))</f>
        <v/>
      </c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PMS-SIG-0096</t>
        </is>
      </c>
      <c r="B100" s="77" t="n"/>
      <c r="C100" s="46" t="n"/>
      <c r="D100" s="46" t="n"/>
      <c r="E100" s="46" t="n"/>
      <c r="F100" s="46" t="n"/>
      <c r="G100" s="46" t="n"/>
      <c r="H100" s="46" t="n"/>
      <c r="I100" s="46" t="n"/>
      <c r="J100" s="46" t="n"/>
      <c r="K100" s="46" t="n"/>
      <c r="L100" s="46" t="n"/>
      <c r="M100" s="46" t="n"/>
      <c r="N100" s="46" t="n"/>
      <c r="O100" s="46" t="n"/>
      <c r="P100" s="16">
        <f>IF(B100="","",IF(O100="","Missing evidence",IF(COUNTIFS('06_EVIDENCE_REGISTER'!$A:$A,O100,'06_EVIDENCE_REGISTER'!$B:$B,A100,'06_EVIDENCE_REGISTER'!$K:$K,"Current",'06_EVIDENCE_REGISTER'!$I:$I,"&gt;="&amp;TODAY())&gt;0,"Current evidence","Missing / stale / mismatched")))</f>
        <v/>
      </c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PMS-SIG-0097</t>
        </is>
      </c>
      <c r="B101" s="77" t="n"/>
      <c r="C101" s="46" t="n"/>
      <c r="D101" s="46" t="n"/>
      <c r="E101" s="46" t="n"/>
      <c r="F101" s="46" t="n"/>
      <c r="G101" s="46" t="n"/>
      <c r="H101" s="46" t="n"/>
      <c r="I101" s="46" t="n"/>
      <c r="J101" s="46" t="n"/>
      <c r="K101" s="46" t="n"/>
      <c r="L101" s="46" t="n"/>
      <c r="M101" s="46" t="n"/>
      <c r="N101" s="46" t="n"/>
      <c r="O101" s="46" t="n"/>
      <c r="P101" s="16">
        <f>IF(B101="","",IF(O101="","Missing evidence",IF(COUNTIFS('06_EVIDENCE_REGISTER'!$A:$A,O101,'06_EVIDENCE_REGISTER'!$B:$B,A101,'06_EVIDENCE_REGISTER'!$K:$K,"Current",'06_EVIDENCE_REGISTER'!$I:$I,"&gt;="&amp;TODAY())&gt;0,"Current evidence","Missing / stale / mismatched")))</f>
        <v/>
      </c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PMS-SIG-0098</t>
        </is>
      </c>
      <c r="B102" s="77" t="n"/>
      <c r="C102" s="46" t="n"/>
      <c r="D102" s="46" t="n"/>
      <c r="E102" s="46" t="n"/>
      <c r="F102" s="46" t="n"/>
      <c r="G102" s="46" t="n"/>
      <c r="H102" s="46" t="n"/>
      <c r="I102" s="46" t="n"/>
      <c r="J102" s="46" t="n"/>
      <c r="K102" s="46" t="n"/>
      <c r="L102" s="46" t="n"/>
      <c r="M102" s="46" t="n"/>
      <c r="N102" s="46" t="n"/>
      <c r="O102" s="46" t="n"/>
      <c r="P102" s="16">
        <f>IF(B102="","",IF(O102="","Missing evidence",IF(COUNTIFS('06_EVIDENCE_REGISTER'!$A:$A,O102,'06_EVIDENCE_REGISTER'!$B:$B,A102,'06_EVIDENCE_REGISTER'!$K:$K,"Current",'06_EVIDENCE_REGISTER'!$I:$I,"&gt;="&amp;TODAY())&gt;0,"Current evidence","Missing / stale / mismatched")))</f>
        <v/>
      </c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PMS-SIG-0099</t>
        </is>
      </c>
      <c r="B103" s="77" t="n"/>
      <c r="C103" s="46" t="n"/>
      <c r="D103" s="46" t="n"/>
      <c r="E103" s="46" t="n"/>
      <c r="F103" s="46" t="n"/>
      <c r="G103" s="46" t="n"/>
      <c r="H103" s="46" t="n"/>
      <c r="I103" s="46" t="n"/>
      <c r="J103" s="46" t="n"/>
      <c r="K103" s="46" t="n"/>
      <c r="L103" s="46" t="n"/>
      <c r="M103" s="46" t="n"/>
      <c r="N103" s="46" t="n"/>
      <c r="O103" s="46" t="n"/>
      <c r="P103" s="16">
        <f>IF(B103="","",IF(O103="","Missing evidence",IF(COUNTIFS('06_EVIDENCE_REGISTER'!$A:$A,O103,'06_EVIDENCE_REGISTER'!$B:$B,A103,'06_EVIDENCE_REGISTER'!$K:$K,"Current",'06_EVIDENCE_REGISTER'!$I:$I,"&gt;="&amp;TODAY())&gt;0,"Current evidence","Missing / stale / mismatched")))</f>
        <v/>
      </c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PMS-SIG-0100</t>
        </is>
      </c>
      <c r="B104" s="77" t="n"/>
      <c r="C104" s="46" t="n"/>
      <c r="D104" s="46" t="n"/>
      <c r="E104" s="46" t="n"/>
      <c r="F104" s="46" t="n"/>
      <c r="G104" s="46" t="n"/>
      <c r="H104" s="46" t="n"/>
      <c r="I104" s="46" t="n"/>
      <c r="J104" s="46" t="n"/>
      <c r="K104" s="46" t="n"/>
      <c r="L104" s="46" t="n"/>
      <c r="M104" s="46" t="n"/>
      <c r="N104" s="46" t="n"/>
      <c r="O104" s="46" t="n"/>
      <c r="P104" s="16">
        <f>IF(B104="","",IF(O104="","Missing evidence",IF(COUNTIFS('06_EVIDENCE_REGISTER'!$A:$A,O104,'06_EVIDENCE_REGISTER'!$B:$B,A104,'06_EVIDENCE_REGISTER'!$K:$K,"Current",'06_EVIDENCE_REGISTER'!$I:$I,"&gt;="&amp;TODAY())&gt;0,"Current evidence","Missing / stale / mismatched")))</f>
        <v/>
      </c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 ht="23" customHeight="1" s="74">
      <c r="A107" s="33" t="inlineStr">
        <is>
          <t>DATA / SIGNAL SUMMARY</t>
        </is>
      </c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 ht="31" customHeight="1" s="74">
      <c r="A108" s="40" t="inlineStr">
        <is>
          <t>Metric</t>
        </is>
      </c>
      <c r="B108" s="40" t="inlineStr">
        <is>
          <t>Value</t>
        </is>
      </c>
      <c r="C108" s="40" t="inlineStr">
        <is>
          <t>Interpretation</t>
        </is>
      </c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Recorded signals</t>
        </is>
      </c>
      <c r="B109" s="16">
        <f>COUNTIF(B5:B104,"&gt;0")</f>
        <v/>
      </c>
      <c r="C109" s="6" t="inlineStr">
        <is>
          <t>PMS activity volume.</t>
        </is>
      </c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Potential/confirmed continuous-compliance issues</t>
        </is>
      </c>
      <c r="B110" s="16">
        <f>COUNTIF(I5:I104,"Potential non-compliance")+COUNTIF(I5:I104,"Confirmed non-compliance")+COUNTIF(I5:I104,"Needs assessment")</f>
        <v/>
      </c>
      <c r="C110" s="6" t="inlineStr">
        <is>
          <t>Requires analysis/remediation.</t>
        </is>
      </c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Signals changing Article 9 risk</t>
        </is>
      </c>
      <c r="B111" s="16">
        <f>COUNTIF(J5:J104,"New risk")+COUNTIF(J5:J104,"Risk increased")+COUNTIF(J5:J104,"Treatment effectiveness concern")+COUNTIF(J5:J104,"Needs assessment")</f>
        <v/>
      </c>
      <c r="C111" s="6" t="inlineStr">
        <is>
          <t>PMS → risk-management feedback.</t>
        </is>
      </c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Signals requiring corrective action</t>
        </is>
      </c>
      <c r="B112" s="16">
        <f>COUNTIF(K5:K104,"Yes")+COUNTIF(K5:K104,"Needs assessment")</f>
        <v/>
      </c>
      <c r="C112" s="6" t="inlineStr">
        <is>
          <t>Article 20 / QMS interface.</t>
        </is>
      </c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Signals requiring serious-incident triage</t>
        </is>
      </c>
      <c r="B113" s="16">
        <f>COUNTIF(L5:L104,"Yes")+COUNTIF(L5:L104,"Needs assessment")</f>
        <v/>
      </c>
      <c r="C113" s="6" t="inlineStr">
        <is>
          <t>Article 73 interface.</t>
        </is>
      </c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Signals still open / escalated</t>
        </is>
      </c>
      <c r="B114" s="16">
        <f>COUNTIF(N5:N104,"New")+COUNTIF(N5:N104,"Under analysis")+COUNTIF(N5:N104,"Action assigned")+COUNTIF(N5:N104,"Escalated")</f>
        <v/>
      </c>
      <c r="C114" s="6" t="inlineStr">
        <is>
          <t>Readiness blocker until resolved or controlled.</t>
        </is>
      </c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autoFilter ref="A4:P114"/>
  <mergeCells count="3">
    <mergeCell ref="A107:O107"/>
    <mergeCell ref="A1:O1"/>
    <mergeCell ref="A2:O2"/>
  </mergeCells>
  <conditionalFormatting sqref="P5:P104">
    <cfRule type="expression" priority="1" dxfId="8">
      <formula>P5="Current evidence"</formula>
    </cfRule>
    <cfRule type="expression" priority="2" dxfId="9">
      <formula>AND(B5&lt;&gt;"",P5&lt;&gt;"Current evidence")</formula>
    </cfRule>
  </conditionalFormatting>
  <dataValidations count="6">
    <dataValidation sqref="D5:D104" showDropDown="0" showInputMessage="0" showErrorMessage="0" allowBlank="0" type="list">
      <formula1>"Deployer feedback,Telemetry / system logs,Complaint,Support / defect,Validation / test,Incident / near miss,Audit / review,External research / state of art,Authority / notified body,Other"</formula1>
    </dataValidation>
    <dataValidation sqref="H5:H104" showDropDown="0" showInputMessage="0" showErrorMessage="0" allowBlank="0" type="list">
      <formula1>"Art. 9 Risk management,Art. 10 Data governance,Art. 11 Technical documentation,Art. 12 Record-keeping,Art. 13 Transparency/instructions,Art. 14 Human oversight,Art. 15 Accuracy/robustness/cybersecurity,Multiple,No impact identified,Needs assessment"</formula1>
    </dataValidation>
    <dataValidation sqref="I5:I104" showDropDown="0" showInputMessage="0" showErrorMessage="0" allowBlank="0" type="list">
      <formula1>"No compliance impact identified,Potential non-compliance,Confirmed non-compliance,Improvement opportunity,Needs assessment"</formula1>
    </dataValidation>
    <dataValidation sqref="J5:J104" showDropDown="0" showInputMessage="0" showErrorMessage="0" allowBlank="0" type="list">
      <formula1>"No new/changed risk,New risk,Risk increased,Risk decreased,Treatment effectiveness concern,Needs assessment"</formula1>
    </dataValidation>
    <dataValidation sqref="K5:L104" showDropDown="0" showInputMessage="0" showErrorMessage="0" allowBlank="0" type="list">
      <formula1>"Yes,No,Needs assessment"</formula1>
    </dataValidation>
    <dataValidation sqref="N5:N104" showDropDown="0" showInputMessage="0" showErrorMessage="0" allowBlank="0" type="list">
      <formula1>"New,Under analysis,Action assigned,Escalated,Closed"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4" min="1" max="1"/>
    <col width="18" customWidth="1" style="74" min="2" max="2"/>
    <col width="24" customWidth="1" style="74" min="3" max="3"/>
    <col width="26" customWidth="1" style="74" min="4" max="4"/>
    <col width="26" customWidth="1" style="74" min="5" max="5"/>
    <col width="22" customWidth="1" style="74" min="6" max="6"/>
    <col width="24" customWidth="1" style="74" min="7" max="7"/>
    <col width="20" customWidth="1" style="74" min="8" max="8"/>
    <col width="20" customWidth="1" style="74" min="9" max="9"/>
    <col width="20" customWidth="1" style="74" min="10" max="10"/>
    <col width="22" customWidth="1" style="74" min="11" max="11"/>
    <col width="22" customWidth="1" style="74" min="12" max="12"/>
    <col width="22" customWidth="1" style="74" min="13" max="13"/>
    <col width="25" customWidth="1" style="74" min="14" max="14"/>
    <col width="22" customWidth="1" style="74" min="15" max="15"/>
    <col width="22" customWidth="1" style="74" min="16" max="16"/>
    <col width="20" customWidth="1" style="74" min="17" max="17"/>
    <col width="22" customWidth="1" style="74" min="18" max="18"/>
    <col width="22" customWidth="1" style="74" min="19" max="19"/>
  </cols>
  <sheetData>
    <row r="1" ht="35" customHeight="1" s="74">
      <c r="A1" s="15" t="inlineStr">
        <is>
          <t>Serious Incident, Investigation &amp; Corrective Action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4">
      <c r="A2" s="21" t="inlineStr">
        <is>
          <t>Article 73 is a separate authority-reporting route. Deadlines are calculated from awareness/causality facts and do not replace legal judgment.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4">
      <c r="A4" s="40" t="inlineStr">
        <is>
          <t>Incident ID</t>
        </is>
      </c>
      <c r="B4" s="40" t="inlineStr">
        <is>
          <t>Awareness date/time</t>
        </is>
      </c>
      <c r="C4" s="40" t="inlineStr">
        <is>
          <t>Incident / malfunction</t>
        </is>
      </c>
      <c r="D4" s="40" t="inlineStr">
        <is>
          <t>Serious-incident category</t>
        </is>
      </c>
      <c r="E4" s="40" t="inlineStr">
        <is>
          <t>Causal link status</t>
        </is>
      </c>
      <c r="F4" s="40" t="inlineStr">
        <is>
          <t>Causality/suspicion date</t>
        </is>
      </c>
      <c r="G4" s="40" t="inlineStr">
        <is>
          <t>Reporting recipient</t>
        </is>
      </c>
      <c r="H4" s="40" t="inlineStr">
        <is>
          <t>Statutory deadline</t>
        </is>
      </c>
      <c r="I4" s="40" t="inlineStr">
        <is>
          <t>Report status</t>
        </is>
      </c>
      <c r="J4" s="40" t="inlineStr">
        <is>
          <t>Report date</t>
        </is>
      </c>
      <c r="K4" s="40" t="inlineStr">
        <is>
          <t>Initial incomplete report?</t>
        </is>
      </c>
      <c r="L4" s="40" t="inlineStr">
        <is>
          <t>Investigation status</t>
        </is>
      </c>
      <c r="M4" s="40" t="inlineStr">
        <is>
          <t>Risk assessment completed?</t>
        </is>
      </c>
      <c r="N4" s="40" t="inlineStr">
        <is>
          <t>Corrective action / containment</t>
        </is>
      </c>
      <c r="O4" s="40" t="inlineStr">
        <is>
          <t>Article 9 updated?</t>
        </is>
      </c>
      <c r="P4" s="40" t="inlineStr">
        <is>
          <t>Article 72 plan updated?</t>
        </is>
      </c>
      <c r="Q4" s="40" t="inlineStr">
        <is>
          <t>Evidence ID</t>
        </is>
      </c>
      <c r="R4" s="40" t="inlineStr">
        <is>
          <t>Case status</t>
        </is>
      </c>
      <c r="S4" s="40" t="inlineStr">
        <is>
          <t>Evidence state</t>
        </is>
      </c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INC-0001</t>
        </is>
      </c>
      <c r="B5" s="79" t="n"/>
      <c r="C5" s="46" t="n"/>
      <c r="D5" s="46" t="n"/>
      <c r="E5" s="46" t="n"/>
      <c r="F5" s="79" t="n"/>
      <c r="G5" s="46" t="n"/>
      <c r="H5" s="80">
        <f>IF(B5="","",IF(OR(D5="Widespread infringement",D5="Serious &amp; irreversible critical-infrastructure disruption"),B5+2,IF(D5="Death",B5+10,B5+15)))</f>
        <v/>
      </c>
      <c r="I5" s="75">
        <f>IF(B5="","",IF(D5="Not serious / other incident","Not reportable",IF(OR(D5="Needs assessment",E5="Needs assessment"),"Pending assessment",IF(J5&lt;&gt;"","Reported",IF(H5&lt;NOW(),"Overdue","Report due")))))</f>
        <v/>
      </c>
      <c r="J5" s="79" t="n"/>
      <c r="K5" s="46" t="n"/>
      <c r="L5" s="46" t="n"/>
      <c r="M5" s="46" t="n"/>
      <c r="N5" s="46" t="n"/>
      <c r="O5" s="46" t="n"/>
      <c r="P5" s="46" t="n"/>
      <c r="Q5" s="46" t="n"/>
      <c r="R5" s="46" t="n"/>
      <c r="S5" s="16">
        <f>IF(B5="","",IF(Q5="","Missing evidence",IF(COUNTIFS('06_EVIDENCE_REGISTER'!$A:$A,Q5,'06_EVIDENCE_REGISTER'!$B:$B,A5,'06_EVIDENCE_REGISTER'!$K:$K,"Current",'06_EVIDENCE_REGISTER'!$I:$I,"&gt;="&amp;TODAY())&gt;0,"Current evidence","Missing / stale / mismatched")))</f>
        <v/>
      </c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INC-0002</t>
        </is>
      </c>
      <c r="B6" s="79" t="n"/>
      <c r="C6" s="46" t="n"/>
      <c r="D6" s="46" t="n"/>
      <c r="E6" s="46" t="n"/>
      <c r="F6" s="79" t="n"/>
      <c r="G6" s="46" t="n"/>
      <c r="H6" s="80">
        <f>IF(B6="","",IF(OR(D6="Widespread infringement",D6="Serious &amp; irreversible critical-infrastructure disruption"),B6+2,IF(D6="Death",B6+10,B6+15)))</f>
        <v/>
      </c>
      <c r="I6" s="75">
        <f>IF(B6="","",IF(D6="Not serious / other incident","Not reportable",IF(OR(D6="Needs assessment",E6="Needs assessment"),"Pending assessment",IF(J6&lt;&gt;"","Reported",IF(H6&lt;NOW(),"Overdue","Report due")))))</f>
        <v/>
      </c>
      <c r="J6" s="79" t="n"/>
      <c r="K6" s="46" t="n"/>
      <c r="L6" s="46" t="n"/>
      <c r="M6" s="46" t="n"/>
      <c r="N6" s="46" t="n"/>
      <c r="O6" s="46" t="n"/>
      <c r="P6" s="46" t="n"/>
      <c r="Q6" s="46" t="n"/>
      <c r="R6" s="46" t="n"/>
      <c r="S6" s="16">
        <f>IF(B6="","",IF(Q6="","Missing evidence",IF(COUNTIFS('06_EVIDENCE_REGISTER'!$A:$A,Q6,'06_EVIDENCE_REGISTER'!$B:$B,A6,'06_EVIDENCE_REGISTER'!$K:$K,"Current",'06_EVIDENCE_REGISTER'!$I:$I,"&gt;="&amp;TODAY())&gt;0,"Current evidence","Missing / stale / mismatched")))</f>
        <v/>
      </c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INC-0003</t>
        </is>
      </c>
      <c r="B7" s="79" t="n"/>
      <c r="C7" s="46" t="n"/>
      <c r="D7" s="46" t="n"/>
      <c r="E7" s="46" t="n"/>
      <c r="F7" s="79" t="n"/>
      <c r="G7" s="46" t="n"/>
      <c r="H7" s="80">
        <f>IF(B7="","",IF(OR(D7="Widespread infringement",D7="Serious &amp; irreversible critical-infrastructure disruption"),B7+2,IF(D7="Death",B7+10,B7+15)))</f>
        <v/>
      </c>
      <c r="I7" s="75">
        <f>IF(B7="","",IF(D7="Not serious / other incident","Not reportable",IF(OR(D7="Needs assessment",E7="Needs assessment"),"Pending assessment",IF(J7&lt;&gt;"","Reported",IF(H7&lt;NOW(),"Overdue","Report due")))))</f>
        <v/>
      </c>
      <c r="J7" s="79" t="n"/>
      <c r="K7" s="46" t="n"/>
      <c r="L7" s="46" t="n"/>
      <c r="M7" s="46" t="n"/>
      <c r="N7" s="46" t="n"/>
      <c r="O7" s="46" t="n"/>
      <c r="P7" s="46" t="n"/>
      <c r="Q7" s="46" t="n"/>
      <c r="R7" s="46" t="n"/>
      <c r="S7" s="16">
        <f>IF(B7="","",IF(Q7="","Missing evidence",IF(COUNTIFS('06_EVIDENCE_REGISTER'!$A:$A,Q7,'06_EVIDENCE_REGISTER'!$B:$B,A7,'06_EVIDENCE_REGISTER'!$K:$K,"Current",'06_EVIDENCE_REGISTER'!$I:$I,"&gt;="&amp;TODAY())&gt;0,"Current evidence","Missing / stale / mismatched")))</f>
        <v/>
      </c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INC-0004</t>
        </is>
      </c>
      <c r="B8" s="79" t="n"/>
      <c r="C8" s="46" t="n"/>
      <c r="D8" s="46" t="n"/>
      <c r="E8" s="46" t="n"/>
      <c r="F8" s="79" t="n"/>
      <c r="G8" s="46" t="n"/>
      <c r="H8" s="80">
        <f>IF(B8="","",IF(OR(D8="Widespread infringement",D8="Serious &amp; irreversible critical-infrastructure disruption"),B8+2,IF(D8="Death",B8+10,B8+15)))</f>
        <v/>
      </c>
      <c r="I8" s="75">
        <f>IF(B8="","",IF(D8="Not serious / other incident","Not reportable",IF(OR(D8="Needs assessment",E8="Needs assessment"),"Pending assessment",IF(J8&lt;&gt;"","Reported",IF(H8&lt;NOW(),"Overdue","Report due")))))</f>
        <v/>
      </c>
      <c r="J8" s="79" t="n"/>
      <c r="K8" s="46" t="n"/>
      <c r="L8" s="46" t="n"/>
      <c r="M8" s="46" t="n"/>
      <c r="N8" s="46" t="n"/>
      <c r="O8" s="46" t="n"/>
      <c r="P8" s="46" t="n"/>
      <c r="Q8" s="46" t="n"/>
      <c r="R8" s="46" t="n"/>
      <c r="S8" s="16">
        <f>IF(B8="","",IF(Q8="","Missing evidence",IF(COUNTIFS('06_EVIDENCE_REGISTER'!$A:$A,Q8,'06_EVIDENCE_REGISTER'!$B:$B,A8,'06_EVIDENCE_REGISTER'!$K:$K,"Current",'06_EVIDENCE_REGISTER'!$I:$I,"&gt;="&amp;TODAY())&gt;0,"Current evidence","Missing / stale / mismatched")))</f>
        <v/>
      </c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INC-0005</t>
        </is>
      </c>
      <c r="B9" s="79" t="n"/>
      <c r="C9" s="46" t="n"/>
      <c r="D9" s="46" t="n"/>
      <c r="E9" s="46" t="n"/>
      <c r="F9" s="79" t="n"/>
      <c r="G9" s="46" t="n"/>
      <c r="H9" s="80">
        <f>IF(B9="","",IF(OR(D9="Widespread infringement",D9="Serious &amp; irreversible critical-infrastructure disruption"),B9+2,IF(D9="Death",B9+10,B9+15)))</f>
        <v/>
      </c>
      <c r="I9" s="75">
        <f>IF(B9="","",IF(D9="Not serious / other incident","Not reportable",IF(OR(D9="Needs assessment",E9="Needs assessment"),"Pending assessment",IF(J9&lt;&gt;"","Reported",IF(H9&lt;NOW(),"Overdue","Report due")))))</f>
        <v/>
      </c>
      <c r="J9" s="79" t="n"/>
      <c r="K9" s="46" t="n"/>
      <c r="L9" s="46" t="n"/>
      <c r="M9" s="46" t="n"/>
      <c r="N9" s="46" t="n"/>
      <c r="O9" s="46" t="n"/>
      <c r="P9" s="46" t="n"/>
      <c r="Q9" s="46" t="n"/>
      <c r="R9" s="46" t="n"/>
      <c r="S9" s="16">
        <f>IF(B9="","",IF(Q9="","Missing evidence",IF(COUNTIFS('06_EVIDENCE_REGISTER'!$A:$A,Q9,'06_EVIDENCE_REGISTER'!$B:$B,A9,'06_EVIDENCE_REGISTER'!$K:$K,"Current",'06_EVIDENCE_REGISTER'!$I:$I,"&gt;="&amp;TODAY())&gt;0,"Current evidence","Missing / stale / mismatched")))</f>
        <v/>
      </c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INC-0006</t>
        </is>
      </c>
      <c r="B10" s="79" t="n"/>
      <c r="C10" s="46" t="n"/>
      <c r="D10" s="46" t="n"/>
      <c r="E10" s="46" t="n"/>
      <c r="F10" s="79" t="n"/>
      <c r="G10" s="46" t="n"/>
      <c r="H10" s="80">
        <f>IF(B10="","",IF(OR(D10="Widespread infringement",D10="Serious &amp; irreversible critical-infrastructure disruption"),B10+2,IF(D10="Death",B10+10,B10+15)))</f>
        <v/>
      </c>
      <c r="I10" s="75">
        <f>IF(B10="","",IF(D10="Not serious / other incident","Not reportable",IF(OR(D10="Needs assessment",E10="Needs assessment"),"Pending assessment",IF(J10&lt;&gt;"","Reported",IF(H10&lt;NOW(),"Overdue","Report due")))))</f>
        <v/>
      </c>
      <c r="J10" s="79" t="n"/>
      <c r="K10" s="46" t="n"/>
      <c r="L10" s="46" t="n"/>
      <c r="M10" s="46" t="n"/>
      <c r="N10" s="46" t="n"/>
      <c r="O10" s="46" t="n"/>
      <c r="P10" s="46" t="n"/>
      <c r="Q10" s="46" t="n"/>
      <c r="R10" s="46" t="n"/>
      <c r="S10" s="16">
        <f>IF(B10="","",IF(Q10="","Missing evidence",IF(COUNTIFS('06_EVIDENCE_REGISTER'!$A:$A,Q10,'06_EVIDENCE_REGISTER'!$B:$B,A10,'06_EVIDENCE_REGISTER'!$K:$K,"Current",'06_EVIDENCE_REGISTER'!$I:$I,"&gt;="&amp;TODAY())&gt;0,"Current evidence","Missing / stale / mismatched")))</f>
        <v/>
      </c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INC-0007</t>
        </is>
      </c>
      <c r="B11" s="79" t="n"/>
      <c r="C11" s="46" t="n"/>
      <c r="D11" s="46" t="n"/>
      <c r="E11" s="46" t="n"/>
      <c r="F11" s="79" t="n"/>
      <c r="G11" s="46" t="n"/>
      <c r="H11" s="80">
        <f>IF(B11="","",IF(OR(D11="Widespread infringement",D11="Serious &amp; irreversible critical-infrastructure disruption"),B11+2,IF(D11="Death",B11+10,B11+15)))</f>
        <v/>
      </c>
      <c r="I11" s="75">
        <f>IF(B11="","",IF(D11="Not serious / other incident","Not reportable",IF(OR(D11="Needs assessment",E11="Needs assessment"),"Pending assessment",IF(J11&lt;&gt;"","Reported",IF(H11&lt;NOW(),"Overdue","Report due")))))</f>
        <v/>
      </c>
      <c r="J11" s="79" t="n"/>
      <c r="K11" s="46" t="n"/>
      <c r="L11" s="46" t="n"/>
      <c r="M11" s="46" t="n"/>
      <c r="N11" s="46" t="n"/>
      <c r="O11" s="46" t="n"/>
      <c r="P11" s="46" t="n"/>
      <c r="Q11" s="46" t="n"/>
      <c r="R11" s="46" t="n"/>
      <c r="S11" s="16">
        <f>IF(B11="","",IF(Q11="","Missing evidence",IF(COUNTIFS('06_EVIDENCE_REGISTER'!$A:$A,Q11,'06_EVIDENCE_REGISTER'!$B:$B,A11,'06_EVIDENCE_REGISTER'!$K:$K,"Current",'06_EVIDENCE_REGISTER'!$I:$I,"&gt;="&amp;TODAY())&gt;0,"Current evidence","Missing / stale / mismatched")))</f>
        <v/>
      </c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INC-0008</t>
        </is>
      </c>
      <c r="B12" s="79" t="n"/>
      <c r="C12" s="46" t="n"/>
      <c r="D12" s="46" t="n"/>
      <c r="E12" s="46" t="n"/>
      <c r="F12" s="79" t="n"/>
      <c r="G12" s="46" t="n"/>
      <c r="H12" s="80">
        <f>IF(B12="","",IF(OR(D12="Widespread infringement",D12="Serious &amp; irreversible critical-infrastructure disruption"),B12+2,IF(D12="Death",B12+10,B12+15)))</f>
        <v/>
      </c>
      <c r="I12" s="75">
        <f>IF(B12="","",IF(D12="Not serious / other incident","Not reportable",IF(OR(D12="Needs assessment",E12="Needs assessment"),"Pending assessment",IF(J12&lt;&gt;"","Reported",IF(H12&lt;NOW(),"Overdue","Report due")))))</f>
        <v/>
      </c>
      <c r="J12" s="79" t="n"/>
      <c r="K12" s="46" t="n"/>
      <c r="L12" s="46" t="n"/>
      <c r="M12" s="46" t="n"/>
      <c r="N12" s="46" t="n"/>
      <c r="O12" s="46" t="n"/>
      <c r="P12" s="46" t="n"/>
      <c r="Q12" s="46" t="n"/>
      <c r="R12" s="46" t="n"/>
      <c r="S12" s="16">
        <f>IF(B12="","",IF(Q12="","Missing evidence",IF(COUNTIFS('06_EVIDENCE_REGISTER'!$A:$A,Q12,'06_EVIDENCE_REGISTER'!$B:$B,A12,'06_EVIDENCE_REGISTER'!$K:$K,"Current",'06_EVIDENCE_REGISTER'!$I:$I,"&gt;="&amp;TODAY())&gt;0,"Current evidence","Missing / stale / mismatched")))</f>
        <v/>
      </c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INC-0009</t>
        </is>
      </c>
      <c r="B13" s="79" t="n"/>
      <c r="C13" s="46" t="n"/>
      <c r="D13" s="46" t="n"/>
      <c r="E13" s="46" t="n"/>
      <c r="F13" s="79" t="n"/>
      <c r="G13" s="46" t="n"/>
      <c r="H13" s="80">
        <f>IF(B13="","",IF(OR(D13="Widespread infringement",D13="Serious &amp; irreversible critical-infrastructure disruption"),B13+2,IF(D13="Death",B13+10,B13+15)))</f>
        <v/>
      </c>
      <c r="I13" s="75">
        <f>IF(B13="","",IF(D13="Not serious / other incident","Not reportable",IF(OR(D13="Needs assessment",E13="Needs assessment"),"Pending assessment",IF(J13&lt;&gt;"","Reported",IF(H13&lt;NOW(),"Overdue","Report due")))))</f>
        <v/>
      </c>
      <c r="J13" s="79" t="n"/>
      <c r="K13" s="46" t="n"/>
      <c r="L13" s="46" t="n"/>
      <c r="M13" s="46" t="n"/>
      <c r="N13" s="46" t="n"/>
      <c r="O13" s="46" t="n"/>
      <c r="P13" s="46" t="n"/>
      <c r="Q13" s="46" t="n"/>
      <c r="R13" s="46" t="n"/>
      <c r="S13" s="16">
        <f>IF(B13="","",IF(Q13="","Missing evidence",IF(COUNTIFS('06_EVIDENCE_REGISTER'!$A:$A,Q13,'06_EVIDENCE_REGISTER'!$B:$B,A13,'06_EVIDENCE_REGISTER'!$K:$K,"Current",'06_EVIDENCE_REGISTER'!$I:$I,"&gt;="&amp;TODAY())&gt;0,"Current evidence","Missing / stale / mismatched")))</f>
        <v/>
      </c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INC-0010</t>
        </is>
      </c>
      <c r="B14" s="79" t="n"/>
      <c r="C14" s="46" t="n"/>
      <c r="D14" s="46" t="n"/>
      <c r="E14" s="46" t="n"/>
      <c r="F14" s="79" t="n"/>
      <c r="G14" s="46" t="n"/>
      <c r="H14" s="80">
        <f>IF(B14="","",IF(OR(D14="Widespread infringement",D14="Serious &amp; irreversible critical-infrastructure disruption"),B14+2,IF(D14="Death",B14+10,B14+15)))</f>
        <v/>
      </c>
      <c r="I14" s="75">
        <f>IF(B14="","",IF(D14="Not serious / other incident","Not reportable",IF(OR(D14="Needs assessment",E14="Needs assessment"),"Pending assessment",IF(J14&lt;&gt;"","Reported",IF(H14&lt;NOW(),"Overdue","Report due")))))</f>
        <v/>
      </c>
      <c r="J14" s="79" t="n"/>
      <c r="K14" s="46" t="n"/>
      <c r="L14" s="46" t="n"/>
      <c r="M14" s="46" t="n"/>
      <c r="N14" s="46" t="n"/>
      <c r="O14" s="46" t="n"/>
      <c r="P14" s="46" t="n"/>
      <c r="Q14" s="46" t="n"/>
      <c r="R14" s="46" t="n"/>
      <c r="S14" s="16">
        <f>IF(B14="","",IF(Q14="","Missing evidence",IF(COUNTIFS('06_EVIDENCE_REGISTER'!$A:$A,Q14,'06_EVIDENCE_REGISTER'!$B:$B,A14,'06_EVIDENCE_REGISTER'!$K:$K,"Current",'06_EVIDENCE_REGISTER'!$I:$I,"&gt;="&amp;TODAY())&gt;0,"Current evidence","Missing / stale / mismatched")))</f>
        <v/>
      </c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INC-0011</t>
        </is>
      </c>
      <c r="B15" s="79" t="n"/>
      <c r="C15" s="46" t="n"/>
      <c r="D15" s="46" t="n"/>
      <c r="E15" s="46" t="n"/>
      <c r="F15" s="79" t="n"/>
      <c r="G15" s="46" t="n"/>
      <c r="H15" s="80">
        <f>IF(B15="","",IF(OR(D15="Widespread infringement",D15="Serious &amp; irreversible critical-infrastructure disruption"),B15+2,IF(D15="Death",B15+10,B15+15)))</f>
        <v/>
      </c>
      <c r="I15" s="75">
        <f>IF(B15="","",IF(D15="Not serious / other incident","Not reportable",IF(OR(D15="Needs assessment",E15="Needs assessment"),"Pending assessment",IF(J15&lt;&gt;"","Reported",IF(H15&lt;NOW(),"Overdue","Report due")))))</f>
        <v/>
      </c>
      <c r="J15" s="79" t="n"/>
      <c r="K15" s="46" t="n"/>
      <c r="L15" s="46" t="n"/>
      <c r="M15" s="46" t="n"/>
      <c r="N15" s="46" t="n"/>
      <c r="O15" s="46" t="n"/>
      <c r="P15" s="46" t="n"/>
      <c r="Q15" s="46" t="n"/>
      <c r="R15" s="46" t="n"/>
      <c r="S15" s="16">
        <f>IF(B15="","",IF(Q15="","Missing evidence",IF(COUNTIFS('06_EVIDENCE_REGISTER'!$A:$A,Q15,'06_EVIDENCE_REGISTER'!$B:$B,A15,'06_EVIDENCE_REGISTER'!$K:$K,"Current",'06_EVIDENCE_REGISTER'!$I:$I,"&gt;="&amp;TODAY())&gt;0,"Current evidence","Missing / stale / mismatched")))</f>
        <v/>
      </c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INC-0012</t>
        </is>
      </c>
      <c r="B16" s="79" t="n"/>
      <c r="C16" s="46" t="n"/>
      <c r="D16" s="46" t="n"/>
      <c r="E16" s="46" t="n"/>
      <c r="F16" s="79" t="n"/>
      <c r="G16" s="46" t="n"/>
      <c r="H16" s="80">
        <f>IF(B16="","",IF(OR(D16="Widespread infringement",D16="Serious &amp; irreversible critical-infrastructure disruption"),B16+2,IF(D16="Death",B16+10,B16+15)))</f>
        <v/>
      </c>
      <c r="I16" s="75">
        <f>IF(B16="","",IF(D16="Not serious / other incident","Not reportable",IF(OR(D16="Needs assessment",E16="Needs assessment"),"Pending assessment",IF(J16&lt;&gt;"","Reported",IF(H16&lt;NOW(),"Overdue","Report due")))))</f>
        <v/>
      </c>
      <c r="J16" s="79" t="n"/>
      <c r="K16" s="46" t="n"/>
      <c r="L16" s="46" t="n"/>
      <c r="M16" s="46" t="n"/>
      <c r="N16" s="46" t="n"/>
      <c r="O16" s="46" t="n"/>
      <c r="P16" s="46" t="n"/>
      <c r="Q16" s="46" t="n"/>
      <c r="R16" s="46" t="n"/>
      <c r="S16" s="16">
        <f>IF(B16="","",IF(Q16="","Missing evidence",IF(COUNTIFS('06_EVIDENCE_REGISTER'!$A:$A,Q16,'06_EVIDENCE_REGISTER'!$B:$B,A16,'06_EVIDENCE_REGISTER'!$K:$K,"Current",'06_EVIDENCE_REGISTER'!$I:$I,"&gt;="&amp;TODAY())&gt;0,"Current evidence","Missing / stale / mismatched")))</f>
        <v/>
      </c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INC-0013</t>
        </is>
      </c>
      <c r="B17" s="79" t="n"/>
      <c r="C17" s="46" t="n"/>
      <c r="D17" s="46" t="n"/>
      <c r="E17" s="46" t="n"/>
      <c r="F17" s="79" t="n"/>
      <c r="G17" s="46" t="n"/>
      <c r="H17" s="80">
        <f>IF(B17="","",IF(OR(D17="Widespread infringement",D17="Serious &amp; irreversible critical-infrastructure disruption"),B17+2,IF(D17="Death",B17+10,B17+15)))</f>
        <v/>
      </c>
      <c r="I17" s="75">
        <f>IF(B17="","",IF(D17="Not serious / other incident","Not reportable",IF(OR(D17="Needs assessment",E17="Needs assessment"),"Pending assessment",IF(J17&lt;&gt;"","Reported",IF(H17&lt;NOW(),"Overdue","Report due")))))</f>
        <v/>
      </c>
      <c r="J17" s="79" t="n"/>
      <c r="K17" s="46" t="n"/>
      <c r="L17" s="46" t="n"/>
      <c r="M17" s="46" t="n"/>
      <c r="N17" s="46" t="n"/>
      <c r="O17" s="46" t="n"/>
      <c r="P17" s="46" t="n"/>
      <c r="Q17" s="46" t="n"/>
      <c r="R17" s="46" t="n"/>
      <c r="S17" s="16">
        <f>IF(B17="","",IF(Q17="","Missing evidence",IF(COUNTIFS('06_EVIDENCE_REGISTER'!$A:$A,Q17,'06_EVIDENCE_REGISTER'!$B:$B,A17,'06_EVIDENCE_REGISTER'!$K:$K,"Current",'06_EVIDENCE_REGISTER'!$I:$I,"&gt;="&amp;TODAY())&gt;0,"Current evidence","Missing / stale / mismatched")))</f>
        <v/>
      </c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INC-0014</t>
        </is>
      </c>
      <c r="B18" s="79" t="n"/>
      <c r="C18" s="46" t="n"/>
      <c r="D18" s="46" t="n"/>
      <c r="E18" s="46" t="n"/>
      <c r="F18" s="79" t="n"/>
      <c r="G18" s="46" t="n"/>
      <c r="H18" s="80">
        <f>IF(B18="","",IF(OR(D18="Widespread infringement",D18="Serious &amp; irreversible critical-infrastructure disruption"),B18+2,IF(D18="Death",B18+10,B18+15)))</f>
        <v/>
      </c>
      <c r="I18" s="75">
        <f>IF(B18="","",IF(D18="Not serious / other incident","Not reportable",IF(OR(D18="Needs assessment",E18="Needs assessment"),"Pending assessment",IF(J18&lt;&gt;"","Reported",IF(H18&lt;NOW(),"Overdue","Report due")))))</f>
        <v/>
      </c>
      <c r="J18" s="79" t="n"/>
      <c r="K18" s="46" t="n"/>
      <c r="L18" s="46" t="n"/>
      <c r="M18" s="46" t="n"/>
      <c r="N18" s="46" t="n"/>
      <c r="O18" s="46" t="n"/>
      <c r="P18" s="46" t="n"/>
      <c r="Q18" s="46" t="n"/>
      <c r="R18" s="46" t="n"/>
      <c r="S18" s="16">
        <f>IF(B18="","",IF(Q18="","Missing evidence",IF(COUNTIFS('06_EVIDENCE_REGISTER'!$A:$A,Q18,'06_EVIDENCE_REGISTER'!$B:$B,A18,'06_EVIDENCE_REGISTER'!$K:$K,"Current",'06_EVIDENCE_REGISTER'!$I:$I,"&gt;="&amp;TODAY())&gt;0,"Current evidence","Missing / stale / mismatched")))</f>
        <v/>
      </c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INC-0015</t>
        </is>
      </c>
      <c r="B19" s="79" t="n"/>
      <c r="C19" s="46" t="n"/>
      <c r="D19" s="46" t="n"/>
      <c r="E19" s="46" t="n"/>
      <c r="F19" s="79" t="n"/>
      <c r="G19" s="46" t="n"/>
      <c r="H19" s="80">
        <f>IF(B19="","",IF(OR(D19="Widespread infringement",D19="Serious &amp; irreversible critical-infrastructure disruption"),B19+2,IF(D19="Death",B19+10,B19+15)))</f>
        <v/>
      </c>
      <c r="I19" s="75">
        <f>IF(B19="","",IF(D19="Not serious / other incident","Not reportable",IF(OR(D19="Needs assessment",E19="Needs assessment"),"Pending assessment",IF(J19&lt;&gt;"","Reported",IF(H19&lt;NOW(),"Overdue","Report due")))))</f>
        <v/>
      </c>
      <c r="J19" s="79" t="n"/>
      <c r="K19" s="46" t="n"/>
      <c r="L19" s="46" t="n"/>
      <c r="M19" s="46" t="n"/>
      <c r="N19" s="46" t="n"/>
      <c r="O19" s="46" t="n"/>
      <c r="P19" s="46" t="n"/>
      <c r="Q19" s="46" t="n"/>
      <c r="R19" s="46" t="n"/>
      <c r="S19" s="16">
        <f>IF(B19="","",IF(Q19="","Missing evidence",IF(COUNTIFS('06_EVIDENCE_REGISTER'!$A:$A,Q19,'06_EVIDENCE_REGISTER'!$B:$B,A19,'06_EVIDENCE_REGISTER'!$K:$K,"Current",'06_EVIDENCE_REGISTER'!$I:$I,"&gt;="&amp;TODAY())&gt;0,"Current evidence","Missing / stale / mismatched")))</f>
        <v/>
      </c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INC-0016</t>
        </is>
      </c>
      <c r="B20" s="79" t="n"/>
      <c r="C20" s="46" t="n"/>
      <c r="D20" s="46" t="n"/>
      <c r="E20" s="46" t="n"/>
      <c r="F20" s="79" t="n"/>
      <c r="G20" s="46" t="n"/>
      <c r="H20" s="80">
        <f>IF(B20="","",IF(OR(D20="Widespread infringement",D20="Serious &amp; irreversible critical-infrastructure disruption"),B20+2,IF(D20="Death",B20+10,B20+15)))</f>
        <v/>
      </c>
      <c r="I20" s="75">
        <f>IF(B20="","",IF(D20="Not serious / other incident","Not reportable",IF(OR(D20="Needs assessment",E20="Needs assessment"),"Pending assessment",IF(J20&lt;&gt;"","Reported",IF(H20&lt;NOW(),"Overdue","Report due")))))</f>
        <v/>
      </c>
      <c r="J20" s="79" t="n"/>
      <c r="K20" s="46" t="n"/>
      <c r="L20" s="46" t="n"/>
      <c r="M20" s="46" t="n"/>
      <c r="N20" s="46" t="n"/>
      <c r="O20" s="46" t="n"/>
      <c r="P20" s="46" t="n"/>
      <c r="Q20" s="46" t="n"/>
      <c r="R20" s="46" t="n"/>
      <c r="S20" s="16">
        <f>IF(B20="","",IF(Q20="","Missing evidence",IF(COUNTIFS('06_EVIDENCE_REGISTER'!$A:$A,Q20,'06_EVIDENCE_REGISTER'!$B:$B,A20,'06_EVIDENCE_REGISTER'!$K:$K,"Current",'06_EVIDENCE_REGISTER'!$I:$I,"&gt;="&amp;TODAY())&gt;0,"Current evidence","Missing / stale / mismatched")))</f>
        <v/>
      </c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INC-0017</t>
        </is>
      </c>
      <c r="B21" s="79" t="n"/>
      <c r="C21" s="46" t="n"/>
      <c r="D21" s="46" t="n"/>
      <c r="E21" s="46" t="n"/>
      <c r="F21" s="79" t="n"/>
      <c r="G21" s="46" t="n"/>
      <c r="H21" s="80">
        <f>IF(B21="","",IF(OR(D21="Widespread infringement",D21="Serious &amp; irreversible critical-infrastructure disruption"),B21+2,IF(D21="Death",B21+10,B21+15)))</f>
        <v/>
      </c>
      <c r="I21" s="75">
        <f>IF(B21="","",IF(D21="Not serious / other incident","Not reportable",IF(OR(D21="Needs assessment",E21="Needs assessment"),"Pending assessment",IF(J21&lt;&gt;"","Reported",IF(H21&lt;NOW(),"Overdue","Report due")))))</f>
        <v/>
      </c>
      <c r="J21" s="79" t="n"/>
      <c r="K21" s="46" t="n"/>
      <c r="L21" s="46" t="n"/>
      <c r="M21" s="46" t="n"/>
      <c r="N21" s="46" t="n"/>
      <c r="O21" s="46" t="n"/>
      <c r="P21" s="46" t="n"/>
      <c r="Q21" s="46" t="n"/>
      <c r="R21" s="46" t="n"/>
      <c r="S21" s="16">
        <f>IF(B21="","",IF(Q21="","Missing evidence",IF(COUNTIFS('06_EVIDENCE_REGISTER'!$A:$A,Q21,'06_EVIDENCE_REGISTER'!$B:$B,A21,'06_EVIDENCE_REGISTER'!$K:$K,"Current",'06_EVIDENCE_REGISTER'!$I:$I,"&gt;="&amp;TODAY())&gt;0,"Current evidence","Missing / stale / mismatched")))</f>
        <v/>
      </c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INC-0018</t>
        </is>
      </c>
      <c r="B22" s="79" t="n"/>
      <c r="C22" s="46" t="n"/>
      <c r="D22" s="46" t="n"/>
      <c r="E22" s="46" t="n"/>
      <c r="F22" s="79" t="n"/>
      <c r="G22" s="46" t="n"/>
      <c r="H22" s="80">
        <f>IF(B22="","",IF(OR(D22="Widespread infringement",D22="Serious &amp; irreversible critical-infrastructure disruption"),B22+2,IF(D22="Death",B22+10,B22+15)))</f>
        <v/>
      </c>
      <c r="I22" s="75">
        <f>IF(B22="","",IF(D22="Not serious / other incident","Not reportable",IF(OR(D22="Needs assessment",E22="Needs assessment"),"Pending assessment",IF(J22&lt;&gt;"","Reported",IF(H22&lt;NOW(),"Overdue","Report due")))))</f>
        <v/>
      </c>
      <c r="J22" s="79" t="n"/>
      <c r="K22" s="46" t="n"/>
      <c r="L22" s="46" t="n"/>
      <c r="M22" s="46" t="n"/>
      <c r="N22" s="46" t="n"/>
      <c r="O22" s="46" t="n"/>
      <c r="P22" s="46" t="n"/>
      <c r="Q22" s="46" t="n"/>
      <c r="R22" s="46" t="n"/>
      <c r="S22" s="16">
        <f>IF(B22="","",IF(Q22="","Missing evidence",IF(COUNTIFS('06_EVIDENCE_REGISTER'!$A:$A,Q22,'06_EVIDENCE_REGISTER'!$B:$B,A22,'06_EVIDENCE_REGISTER'!$K:$K,"Current",'06_EVIDENCE_REGISTER'!$I:$I,"&gt;="&amp;TODAY())&gt;0,"Current evidence","Missing / stale / mismatched")))</f>
        <v/>
      </c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INC-0019</t>
        </is>
      </c>
      <c r="B23" s="79" t="n"/>
      <c r="C23" s="46" t="n"/>
      <c r="D23" s="46" t="n"/>
      <c r="E23" s="46" t="n"/>
      <c r="F23" s="79" t="n"/>
      <c r="G23" s="46" t="n"/>
      <c r="H23" s="80">
        <f>IF(B23="","",IF(OR(D23="Widespread infringement",D23="Serious &amp; irreversible critical-infrastructure disruption"),B23+2,IF(D23="Death",B23+10,B23+15)))</f>
        <v/>
      </c>
      <c r="I23" s="75">
        <f>IF(B23="","",IF(D23="Not serious / other incident","Not reportable",IF(OR(D23="Needs assessment",E23="Needs assessment"),"Pending assessment",IF(J23&lt;&gt;"","Reported",IF(H23&lt;NOW(),"Overdue","Report due")))))</f>
        <v/>
      </c>
      <c r="J23" s="79" t="n"/>
      <c r="K23" s="46" t="n"/>
      <c r="L23" s="46" t="n"/>
      <c r="M23" s="46" t="n"/>
      <c r="N23" s="46" t="n"/>
      <c r="O23" s="46" t="n"/>
      <c r="P23" s="46" t="n"/>
      <c r="Q23" s="46" t="n"/>
      <c r="R23" s="46" t="n"/>
      <c r="S23" s="16">
        <f>IF(B23="","",IF(Q23="","Missing evidence",IF(COUNTIFS('06_EVIDENCE_REGISTER'!$A:$A,Q23,'06_EVIDENCE_REGISTER'!$B:$B,A23,'06_EVIDENCE_REGISTER'!$K:$K,"Current",'06_EVIDENCE_REGISTER'!$I:$I,"&gt;="&amp;TODAY())&gt;0,"Current evidence","Missing / stale / mismatched")))</f>
        <v/>
      </c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INC-0020</t>
        </is>
      </c>
      <c r="B24" s="79" t="n"/>
      <c r="C24" s="46" t="n"/>
      <c r="D24" s="46" t="n"/>
      <c r="E24" s="46" t="n"/>
      <c r="F24" s="79" t="n"/>
      <c r="G24" s="46" t="n"/>
      <c r="H24" s="80">
        <f>IF(B24="","",IF(OR(D24="Widespread infringement",D24="Serious &amp; irreversible critical-infrastructure disruption"),B24+2,IF(D24="Death",B24+10,B24+15)))</f>
        <v/>
      </c>
      <c r="I24" s="75">
        <f>IF(B24="","",IF(D24="Not serious / other incident","Not reportable",IF(OR(D24="Needs assessment",E24="Needs assessment"),"Pending assessment",IF(J24&lt;&gt;"","Reported",IF(H24&lt;NOW(),"Overdue","Report due")))))</f>
        <v/>
      </c>
      <c r="J24" s="79" t="n"/>
      <c r="K24" s="46" t="n"/>
      <c r="L24" s="46" t="n"/>
      <c r="M24" s="46" t="n"/>
      <c r="N24" s="46" t="n"/>
      <c r="O24" s="46" t="n"/>
      <c r="P24" s="46" t="n"/>
      <c r="Q24" s="46" t="n"/>
      <c r="R24" s="46" t="n"/>
      <c r="S24" s="16">
        <f>IF(B24="","",IF(Q24="","Missing evidence",IF(COUNTIFS('06_EVIDENCE_REGISTER'!$A:$A,Q24,'06_EVIDENCE_REGISTER'!$B:$B,A24,'06_EVIDENCE_REGISTER'!$K:$K,"Current",'06_EVIDENCE_REGISTER'!$I:$I,"&gt;="&amp;TODAY())&gt;0,"Current evidence","Missing / stale / mismatched")))</f>
        <v/>
      </c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INC-0021</t>
        </is>
      </c>
      <c r="B25" s="79" t="n"/>
      <c r="C25" s="46" t="n"/>
      <c r="D25" s="46" t="n"/>
      <c r="E25" s="46" t="n"/>
      <c r="F25" s="79" t="n"/>
      <c r="G25" s="46" t="n"/>
      <c r="H25" s="80">
        <f>IF(B25="","",IF(OR(D25="Widespread infringement",D25="Serious &amp; irreversible critical-infrastructure disruption"),B25+2,IF(D25="Death",B25+10,B25+15)))</f>
        <v/>
      </c>
      <c r="I25" s="75">
        <f>IF(B25="","",IF(D25="Not serious / other incident","Not reportable",IF(OR(D25="Needs assessment",E25="Needs assessment"),"Pending assessment",IF(J25&lt;&gt;"","Reported",IF(H25&lt;NOW(),"Overdue","Report due")))))</f>
        <v/>
      </c>
      <c r="J25" s="79" t="n"/>
      <c r="K25" s="46" t="n"/>
      <c r="L25" s="46" t="n"/>
      <c r="M25" s="46" t="n"/>
      <c r="N25" s="46" t="n"/>
      <c r="O25" s="46" t="n"/>
      <c r="P25" s="46" t="n"/>
      <c r="Q25" s="46" t="n"/>
      <c r="R25" s="46" t="n"/>
      <c r="S25" s="16">
        <f>IF(B25="","",IF(Q25="","Missing evidence",IF(COUNTIFS('06_EVIDENCE_REGISTER'!$A:$A,Q25,'06_EVIDENCE_REGISTER'!$B:$B,A25,'06_EVIDENCE_REGISTER'!$K:$K,"Current",'06_EVIDENCE_REGISTER'!$I:$I,"&gt;="&amp;TODAY())&gt;0,"Current evidence","Missing / stale / mismatched")))</f>
        <v/>
      </c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INC-0022</t>
        </is>
      </c>
      <c r="B26" s="79" t="n"/>
      <c r="C26" s="46" t="n"/>
      <c r="D26" s="46" t="n"/>
      <c r="E26" s="46" t="n"/>
      <c r="F26" s="79" t="n"/>
      <c r="G26" s="46" t="n"/>
      <c r="H26" s="80">
        <f>IF(B26="","",IF(OR(D26="Widespread infringement",D26="Serious &amp; irreversible critical-infrastructure disruption"),B26+2,IF(D26="Death",B26+10,B26+15)))</f>
        <v/>
      </c>
      <c r="I26" s="75">
        <f>IF(B26="","",IF(D26="Not serious / other incident","Not reportable",IF(OR(D26="Needs assessment",E26="Needs assessment"),"Pending assessment",IF(J26&lt;&gt;"","Reported",IF(H26&lt;NOW(),"Overdue","Report due")))))</f>
        <v/>
      </c>
      <c r="J26" s="79" t="n"/>
      <c r="K26" s="46" t="n"/>
      <c r="L26" s="46" t="n"/>
      <c r="M26" s="46" t="n"/>
      <c r="N26" s="46" t="n"/>
      <c r="O26" s="46" t="n"/>
      <c r="P26" s="46" t="n"/>
      <c r="Q26" s="46" t="n"/>
      <c r="R26" s="46" t="n"/>
      <c r="S26" s="16">
        <f>IF(B26="","",IF(Q26="","Missing evidence",IF(COUNTIFS('06_EVIDENCE_REGISTER'!$A:$A,Q26,'06_EVIDENCE_REGISTER'!$B:$B,A26,'06_EVIDENCE_REGISTER'!$K:$K,"Current",'06_EVIDENCE_REGISTER'!$I:$I,"&gt;="&amp;TODAY())&gt;0,"Current evidence","Missing / stale / mismatched")))</f>
        <v/>
      </c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INC-0023</t>
        </is>
      </c>
      <c r="B27" s="79" t="n"/>
      <c r="C27" s="46" t="n"/>
      <c r="D27" s="46" t="n"/>
      <c r="E27" s="46" t="n"/>
      <c r="F27" s="79" t="n"/>
      <c r="G27" s="46" t="n"/>
      <c r="H27" s="80">
        <f>IF(B27="","",IF(OR(D27="Widespread infringement",D27="Serious &amp; irreversible critical-infrastructure disruption"),B27+2,IF(D27="Death",B27+10,B27+15)))</f>
        <v/>
      </c>
      <c r="I27" s="75">
        <f>IF(B27="","",IF(D27="Not serious / other incident","Not reportable",IF(OR(D27="Needs assessment",E27="Needs assessment"),"Pending assessment",IF(J27&lt;&gt;"","Reported",IF(H27&lt;NOW(),"Overdue","Report due")))))</f>
        <v/>
      </c>
      <c r="J27" s="79" t="n"/>
      <c r="K27" s="46" t="n"/>
      <c r="L27" s="46" t="n"/>
      <c r="M27" s="46" t="n"/>
      <c r="N27" s="46" t="n"/>
      <c r="O27" s="46" t="n"/>
      <c r="P27" s="46" t="n"/>
      <c r="Q27" s="46" t="n"/>
      <c r="R27" s="46" t="n"/>
      <c r="S27" s="16">
        <f>IF(B27="","",IF(Q27="","Missing evidence",IF(COUNTIFS('06_EVIDENCE_REGISTER'!$A:$A,Q27,'06_EVIDENCE_REGISTER'!$B:$B,A27,'06_EVIDENCE_REGISTER'!$K:$K,"Current",'06_EVIDENCE_REGISTER'!$I:$I,"&gt;="&amp;TODAY())&gt;0,"Current evidence","Missing / stale / mismatched")))</f>
        <v/>
      </c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INC-0024</t>
        </is>
      </c>
      <c r="B28" s="79" t="n"/>
      <c r="C28" s="46" t="n"/>
      <c r="D28" s="46" t="n"/>
      <c r="E28" s="46" t="n"/>
      <c r="F28" s="79" t="n"/>
      <c r="G28" s="46" t="n"/>
      <c r="H28" s="80">
        <f>IF(B28="","",IF(OR(D28="Widespread infringement",D28="Serious &amp; irreversible critical-infrastructure disruption"),B28+2,IF(D28="Death",B28+10,B28+15)))</f>
        <v/>
      </c>
      <c r="I28" s="75">
        <f>IF(B28="","",IF(D28="Not serious / other incident","Not reportable",IF(OR(D28="Needs assessment",E28="Needs assessment"),"Pending assessment",IF(J28&lt;&gt;"","Reported",IF(H28&lt;NOW(),"Overdue","Report due")))))</f>
        <v/>
      </c>
      <c r="J28" s="79" t="n"/>
      <c r="K28" s="46" t="n"/>
      <c r="L28" s="46" t="n"/>
      <c r="M28" s="46" t="n"/>
      <c r="N28" s="46" t="n"/>
      <c r="O28" s="46" t="n"/>
      <c r="P28" s="46" t="n"/>
      <c r="Q28" s="46" t="n"/>
      <c r="R28" s="46" t="n"/>
      <c r="S28" s="16">
        <f>IF(B28="","",IF(Q28="","Missing evidence",IF(COUNTIFS('06_EVIDENCE_REGISTER'!$A:$A,Q28,'06_EVIDENCE_REGISTER'!$B:$B,A28,'06_EVIDENCE_REGISTER'!$K:$K,"Current",'06_EVIDENCE_REGISTER'!$I:$I,"&gt;="&amp;TODAY())&gt;0,"Current evidence","Missing / stale / mismatched")))</f>
        <v/>
      </c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INC-0025</t>
        </is>
      </c>
      <c r="B29" s="79" t="n"/>
      <c r="C29" s="46" t="n"/>
      <c r="D29" s="46" t="n"/>
      <c r="E29" s="46" t="n"/>
      <c r="F29" s="79" t="n"/>
      <c r="G29" s="46" t="n"/>
      <c r="H29" s="80">
        <f>IF(B29="","",IF(OR(D29="Widespread infringement",D29="Serious &amp; irreversible critical-infrastructure disruption"),B29+2,IF(D29="Death",B29+10,B29+15)))</f>
        <v/>
      </c>
      <c r="I29" s="75">
        <f>IF(B29="","",IF(D29="Not serious / other incident","Not reportable",IF(OR(D29="Needs assessment",E29="Needs assessment"),"Pending assessment",IF(J29&lt;&gt;"","Reported",IF(H29&lt;NOW(),"Overdue","Report due")))))</f>
        <v/>
      </c>
      <c r="J29" s="79" t="n"/>
      <c r="K29" s="46" t="n"/>
      <c r="L29" s="46" t="n"/>
      <c r="M29" s="46" t="n"/>
      <c r="N29" s="46" t="n"/>
      <c r="O29" s="46" t="n"/>
      <c r="P29" s="46" t="n"/>
      <c r="Q29" s="46" t="n"/>
      <c r="R29" s="46" t="n"/>
      <c r="S29" s="16">
        <f>IF(B29="","",IF(Q29="","Missing evidence",IF(COUNTIFS('06_EVIDENCE_REGISTER'!$A:$A,Q29,'06_EVIDENCE_REGISTER'!$B:$B,A29,'06_EVIDENCE_REGISTER'!$K:$K,"Current",'06_EVIDENCE_REGISTER'!$I:$I,"&gt;="&amp;TODAY())&gt;0,"Current evidence","Missing / stale / mismatched")))</f>
        <v/>
      </c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INC-0026</t>
        </is>
      </c>
      <c r="B30" s="79" t="n"/>
      <c r="C30" s="46" t="n"/>
      <c r="D30" s="46" t="n"/>
      <c r="E30" s="46" t="n"/>
      <c r="F30" s="79" t="n"/>
      <c r="G30" s="46" t="n"/>
      <c r="H30" s="80">
        <f>IF(B30="","",IF(OR(D30="Widespread infringement",D30="Serious &amp; irreversible critical-infrastructure disruption"),B30+2,IF(D30="Death",B30+10,B30+15)))</f>
        <v/>
      </c>
      <c r="I30" s="75">
        <f>IF(B30="","",IF(D30="Not serious / other incident","Not reportable",IF(OR(D30="Needs assessment",E30="Needs assessment"),"Pending assessment",IF(J30&lt;&gt;"","Reported",IF(H30&lt;NOW(),"Overdue","Report due")))))</f>
        <v/>
      </c>
      <c r="J30" s="79" t="n"/>
      <c r="K30" s="46" t="n"/>
      <c r="L30" s="46" t="n"/>
      <c r="M30" s="46" t="n"/>
      <c r="N30" s="46" t="n"/>
      <c r="O30" s="46" t="n"/>
      <c r="P30" s="46" t="n"/>
      <c r="Q30" s="46" t="n"/>
      <c r="R30" s="46" t="n"/>
      <c r="S30" s="16">
        <f>IF(B30="","",IF(Q30="","Missing evidence",IF(COUNTIFS('06_EVIDENCE_REGISTER'!$A:$A,Q30,'06_EVIDENCE_REGISTER'!$B:$B,A30,'06_EVIDENCE_REGISTER'!$K:$K,"Current",'06_EVIDENCE_REGISTER'!$I:$I,"&gt;="&amp;TODAY())&gt;0,"Current evidence","Missing / stale / mismatched")))</f>
        <v/>
      </c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INC-0027</t>
        </is>
      </c>
      <c r="B31" s="79" t="n"/>
      <c r="C31" s="46" t="n"/>
      <c r="D31" s="46" t="n"/>
      <c r="E31" s="46" t="n"/>
      <c r="F31" s="79" t="n"/>
      <c r="G31" s="46" t="n"/>
      <c r="H31" s="80">
        <f>IF(B31="","",IF(OR(D31="Widespread infringement",D31="Serious &amp; irreversible critical-infrastructure disruption"),B31+2,IF(D31="Death",B31+10,B31+15)))</f>
        <v/>
      </c>
      <c r="I31" s="75">
        <f>IF(B31="","",IF(D31="Not serious / other incident","Not reportable",IF(OR(D31="Needs assessment",E31="Needs assessment"),"Pending assessment",IF(J31&lt;&gt;"","Reported",IF(H31&lt;NOW(),"Overdue","Report due")))))</f>
        <v/>
      </c>
      <c r="J31" s="79" t="n"/>
      <c r="K31" s="46" t="n"/>
      <c r="L31" s="46" t="n"/>
      <c r="M31" s="46" t="n"/>
      <c r="N31" s="46" t="n"/>
      <c r="O31" s="46" t="n"/>
      <c r="P31" s="46" t="n"/>
      <c r="Q31" s="46" t="n"/>
      <c r="R31" s="46" t="n"/>
      <c r="S31" s="16">
        <f>IF(B31="","",IF(Q31="","Missing evidence",IF(COUNTIFS('06_EVIDENCE_REGISTER'!$A:$A,Q31,'06_EVIDENCE_REGISTER'!$B:$B,A31,'06_EVIDENCE_REGISTER'!$K:$K,"Current",'06_EVIDENCE_REGISTER'!$I:$I,"&gt;="&amp;TODAY())&gt;0,"Current evidence","Missing / stale / mismatched")))</f>
        <v/>
      </c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INC-0028</t>
        </is>
      </c>
      <c r="B32" s="79" t="n"/>
      <c r="C32" s="46" t="n"/>
      <c r="D32" s="46" t="n"/>
      <c r="E32" s="46" t="n"/>
      <c r="F32" s="79" t="n"/>
      <c r="G32" s="46" t="n"/>
      <c r="H32" s="80">
        <f>IF(B32="","",IF(OR(D32="Widespread infringement",D32="Serious &amp; irreversible critical-infrastructure disruption"),B32+2,IF(D32="Death",B32+10,B32+15)))</f>
        <v/>
      </c>
      <c r="I32" s="75">
        <f>IF(B32="","",IF(D32="Not serious / other incident","Not reportable",IF(OR(D32="Needs assessment",E32="Needs assessment"),"Pending assessment",IF(J32&lt;&gt;"","Reported",IF(H32&lt;NOW(),"Overdue","Report due")))))</f>
        <v/>
      </c>
      <c r="J32" s="79" t="n"/>
      <c r="K32" s="46" t="n"/>
      <c r="L32" s="46" t="n"/>
      <c r="M32" s="46" t="n"/>
      <c r="N32" s="46" t="n"/>
      <c r="O32" s="46" t="n"/>
      <c r="P32" s="46" t="n"/>
      <c r="Q32" s="46" t="n"/>
      <c r="R32" s="46" t="n"/>
      <c r="S32" s="16">
        <f>IF(B32="","",IF(Q32="","Missing evidence",IF(COUNTIFS('06_EVIDENCE_REGISTER'!$A:$A,Q32,'06_EVIDENCE_REGISTER'!$B:$B,A32,'06_EVIDENCE_REGISTER'!$K:$K,"Current",'06_EVIDENCE_REGISTER'!$I:$I,"&gt;="&amp;TODAY())&gt;0,"Current evidence","Missing / stale / mismatched")))</f>
        <v/>
      </c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INC-0029</t>
        </is>
      </c>
      <c r="B33" s="79" t="n"/>
      <c r="C33" s="46" t="n"/>
      <c r="D33" s="46" t="n"/>
      <c r="E33" s="46" t="n"/>
      <c r="F33" s="79" t="n"/>
      <c r="G33" s="46" t="n"/>
      <c r="H33" s="80">
        <f>IF(B33="","",IF(OR(D33="Widespread infringement",D33="Serious &amp; irreversible critical-infrastructure disruption"),B33+2,IF(D33="Death",B33+10,B33+15)))</f>
        <v/>
      </c>
      <c r="I33" s="75">
        <f>IF(B33="","",IF(D33="Not serious / other incident","Not reportable",IF(OR(D33="Needs assessment",E33="Needs assessment"),"Pending assessment",IF(J33&lt;&gt;"","Reported",IF(H33&lt;NOW(),"Overdue","Report due")))))</f>
        <v/>
      </c>
      <c r="J33" s="79" t="n"/>
      <c r="K33" s="46" t="n"/>
      <c r="L33" s="46" t="n"/>
      <c r="M33" s="46" t="n"/>
      <c r="N33" s="46" t="n"/>
      <c r="O33" s="46" t="n"/>
      <c r="P33" s="46" t="n"/>
      <c r="Q33" s="46" t="n"/>
      <c r="R33" s="46" t="n"/>
      <c r="S33" s="16">
        <f>IF(B33="","",IF(Q33="","Missing evidence",IF(COUNTIFS('06_EVIDENCE_REGISTER'!$A:$A,Q33,'06_EVIDENCE_REGISTER'!$B:$B,A33,'06_EVIDENCE_REGISTER'!$K:$K,"Current",'06_EVIDENCE_REGISTER'!$I:$I,"&gt;="&amp;TODAY())&gt;0,"Current evidence","Missing / stale / mismatched")))</f>
        <v/>
      </c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INC-0030</t>
        </is>
      </c>
      <c r="B34" s="79" t="n"/>
      <c r="C34" s="46" t="n"/>
      <c r="D34" s="46" t="n"/>
      <c r="E34" s="46" t="n"/>
      <c r="F34" s="79" t="n"/>
      <c r="G34" s="46" t="n"/>
      <c r="H34" s="80">
        <f>IF(B34="","",IF(OR(D34="Widespread infringement",D34="Serious &amp; irreversible critical-infrastructure disruption"),B34+2,IF(D34="Death",B34+10,B34+15)))</f>
        <v/>
      </c>
      <c r="I34" s="75">
        <f>IF(B34="","",IF(D34="Not serious / other incident","Not reportable",IF(OR(D34="Needs assessment",E34="Needs assessment"),"Pending assessment",IF(J34&lt;&gt;"","Reported",IF(H34&lt;NOW(),"Overdue","Report due")))))</f>
        <v/>
      </c>
      <c r="J34" s="79" t="n"/>
      <c r="K34" s="46" t="n"/>
      <c r="L34" s="46" t="n"/>
      <c r="M34" s="46" t="n"/>
      <c r="N34" s="46" t="n"/>
      <c r="O34" s="46" t="n"/>
      <c r="P34" s="46" t="n"/>
      <c r="Q34" s="46" t="n"/>
      <c r="R34" s="46" t="n"/>
      <c r="S34" s="16">
        <f>IF(B34="","",IF(Q34="","Missing evidence",IF(COUNTIFS('06_EVIDENCE_REGISTER'!$A:$A,Q34,'06_EVIDENCE_REGISTER'!$B:$B,A34,'06_EVIDENCE_REGISTER'!$K:$K,"Current",'06_EVIDENCE_REGISTER'!$I:$I,"&gt;="&amp;TODAY())&gt;0,"Current evidence","Missing / stale / mismatched")))</f>
        <v/>
      </c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INC-0031</t>
        </is>
      </c>
      <c r="B35" s="79" t="n"/>
      <c r="C35" s="46" t="n"/>
      <c r="D35" s="46" t="n"/>
      <c r="E35" s="46" t="n"/>
      <c r="F35" s="79" t="n"/>
      <c r="G35" s="46" t="n"/>
      <c r="H35" s="80">
        <f>IF(B35="","",IF(OR(D35="Widespread infringement",D35="Serious &amp; irreversible critical-infrastructure disruption"),B35+2,IF(D35="Death",B35+10,B35+15)))</f>
        <v/>
      </c>
      <c r="I35" s="75">
        <f>IF(B35="","",IF(D35="Not serious / other incident","Not reportable",IF(OR(D35="Needs assessment",E35="Needs assessment"),"Pending assessment",IF(J35&lt;&gt;"","Reported",IF(H35&lt;NOW(),"Overdue","Report due")))))</f>
        <v/>
      </c>
      <c r="J35" s="79" t="n"/>
      <c r="K35" s="46" t="n"/>
      <c r="L35" s="46" t="n"/>
      <c r="M35" s="46" t="n"/>
      <c r="N35" s="46" t="n"/>
      <c r="O35" s="46" t="n"/>
      <c r="P35" s="46" t="n"/>
      <c r="Q35" s="46" t="n"/>
      <c r="R35" s="46" t="n"/>
      <c r="S35" s="16">
        <f>IF(B35="","",IF(Q35="","Missing evidence",IF(COUNTIFS('06_EVIDENCE_REGISTER'!$A:$A,Q35,'06_EVIDENCE_REGISTER'!$B:$B,A35,'06_EVIDENCE_REGISTER'!$K:$K,"Current",'06_EVIDENCE_REGISTER'!$I:$I,"&gt;="&amp;TODAY())&gt;0,"Current evidence","Missing / stale / mismatched")))</f>
        <v/>
      </c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INC-0032</t>
        </is>
      </c>
      <c r="B36" s="79" t="n"/>
      <c r="C36" s="46" t="n"/>
      <c r="D36" s="46" t="n"/>
      <c r="E36" s="46" t="n"/>
      <c r="F36" s="79" t="n"/>
      <c r="G36" s="46" t="n"/>
      <c r="H36" s="80">
        <f>IF(B36="","",IF(OR(D36="Widespread infringement",D36="Serious &amp; irreversible critical-infrastructure disruption"),B36+2,IF(D36="Death",B36+10,B36+15)))</f>
        <v/>
      </c>
      <c r="I36" s="75">
        <f>IF(B36="","",IF(D36="Not serious / other incident","Not reportable",IF(OR(D36="Needs assessment",E36="Needs assessment"),"Pending assessment",IF(J36&lt;&gt;"","Reported",IF(H36&lt;NOW(),"Overdue","Report due")))))</f>
        <v/>
      </c>
      <c r="J36" s="79" t="n"/>
      <c r="K36" s="46" t="n"/>
      <c r="L36" s="46" t="n"/>
      <c r="M36" s="46" t="n"/>
      <c r="N36" s="46" t="n"/>
      <c r="O36" s="46" t="n"/>
      <c r="P36" s="46" t="n"/>
      <c r="Q36" s="46" t="n"/>
      <c r="R36" s="46" t="n"/>
      <c r="S36" s="16">
        <f>IF(B36="","",IF(Q36="","Missing evidence",IF(COUNTIFS('06_EVIDENCE_REGISTER'!$A:$A,Q36,'06_EVIDENCE_REGISTER'!$B:$B,A36,'06_EVIDENCE_REGISTER'!$K:$K,"Current",'06_EVIDENCE_REGISTER'!$I:$I,"&gt;="&amp;TODAY())&gt;0,"Current evidence","Missing / stale / mismatched")))</f>
        <v/>
      </c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INC-0033</t>
        </is>
      </c>
      <c r="B37" s="79" t="n"/>
      <c r="C37" s="46" t="n"/>
      <c r="D37" s="46" t="n"/>
      <c r="E37" s="46" t="n"/>
      <c r="F37" s="79" t="n"/>
      <c r="G37" s="46" t="n"/>
      <c r="H37" s="80">
        <f>IF(B37="","",IF(OR(D37="Widespread infringement",D37="Serious &amp; irreversible critical-infrastructure disruption"),B37+2,IF(D37="Death",B37+10,B37+15)))</f>
        <v/>
      </c>
      <c r="I37" s="75">
        <f>IF(B37="","",IF(D37="Not serious / other incident","Not reportable",IF(OR(D37="Needs assessment",E37="Needs assessment"),"Pending assessment",IF(J37&lt;&gt;"","Reported",IF(H37&lt;NOW(),"Overdue","Report due")))))</f>
        <v/>
      </c>
      <c r="J37" s="79" t="n"/>
      <c r="K37" s="46" t="n"/>
      <c r="L37" s="46" t="n"/>
      <c r="M37" s="46" t="n"/>
      <c r="N37" s="46" t="n"/>
      <c r="O37" s="46" t="n"/>
      <c r="P37" s="46" t="n"/>
      <c r="Q37" s="46" t="n"/>
      <c r="R37" s="46" t="n"/>
      <c r="S37" s="16">
        <f>IF(B37="","",IF(Q37="","Missing evidence",IF(COUNTIFS('06_EVIDENCE_REGISTER'!$A:$A,Q37,'06_EVIDENCE_REGISTER'!$B:$B,A37,'06_EVIDENCE_REGISTER'!$K:$K,"Current",'06_EVIDENCE_REGISTER'!$I:$I,"&gt;="&amp;TODAY())&gt;0,"Current evidence","Missing / stale / mismatched")))</f>
        <v/>
      </c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INC-0034</t>
        </is>
      </c>
      <c r="B38" s="79" t="n"/>
      <c r="C38" s="46" t="n"/>
      <c r="D38" s="46" t="n"/>
      <c r="E38" s="46" t="n"/>
      <c r="F38" s="79" t="n"/>
      <c r="G38" s="46" t="n"/>
      <c r="H38" s="80">
        <f>IF(B38="","",IF(OR(D38="Widespread infringement",D38="Serious &amp; irreversible critical-infrastructure disruption"),B38+2,IF(D38="Death",B38+10,B38+15)))</f>
        <v/>
      </c>
      <c r="I38" s="75">
        <f>IF(B38="","",IF(D38="Not serious / other incident","Not reportable",IF(OR(D38="Needs assessment",E38="Needs assessment"),"Pending assessment",IF(J38&lt;&gt;"","Reported",IF(H38&lt;NOW(),"Overdue","Report due")))))</f>
        <v/>
      </c>
      <c r="J38" s="79" t="n"/>
      <c r="K38" s="46" t="n"/>
      <c r="L38" s="46" t="n"/>
      <c r="M38" s="46" t="n"/>
      <c r="N38" s="46" t="n"/>
      <c r="O38" s="46" t="n"/>
      <c r="P38" s="46" t="n"/>
      <c r="Q38" s="46" t="n"/>
      <c r="R38" s="46" t="n"/>
      <c r="S38" s="16">
        <f>IF(B38="","",IF(Q38="","Missing evidence",IF(COUNTIFS('06_EVIDENCE_REGISTER'!$A:$A,Q38,'06_EVIDENCE_REGISTER'!$B:$B,A38,'06_EVIDENCE_REGISTER'!$K:$K,"Current",'06_EVIDENCE_REGISTER'!$I:$I,"&gt;="&amp;TODAY())&gt;0,"Current evidence","Missing / stale / mismatched")))</f>
        <v/>
      </c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INC-0035</t>
        </is>
      </c>
      <c r="B39" s="79" t="n"/>
      <c r="C39" s="46" t="n"/>
      <c r="D39" s="46" t="n"/>
      <c r="E39" s="46" t="n"/>
      <c r="F39" s="79" t="n"/>
      <c r="G39" s="46" t="n"/>
      <c r="H39" s="80">
        <f>IF(B39="","",IF(OR(D39="Widespread infringement",D39="Serious &amp; irreversible critical-infrastructure disruption"),B39+2,IF(D39="Death",B39+10,B39+15)))</f>
        <v/>
      </c>
      <c r="I39" s="75">
        <f>IF(B39="","",IF(D39="Not serious / other incident","Not reportable",IF(OR(D39="Needs assessment",E39="Needs assessment"),"Pending assessment",IF(J39&lt;&gt;"","Reported",IF(H39&lt;NOW(),"Overdue","Report due")))))</f>
        <v/>
      </c>
      <c r="J39" s="79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16">
        <f>IF(B39="","",IF(Q39="","Missing evidence",IF(COUNTIFS('06_EVIDENCE_REGISTER'!$A:$A,Q39,'06_EVIDENCE_REGISTER'!$B:$B,A39,'06_EVIDENCE_REGISTER'!$K:$K,"Current",'06_EVIDENCE_REGISTER'!$I:$I,"&gt;="&amp;TODAY())&gt;0,"Current evidence","Missing / stale / mismatched")))</f>
        <v/>
      </c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INC-0036</t>
        </is>
      </c>
      <c r="B40" s="79" t="n"/>
      <c r="C40" s="46" t="n"/>
      <c r="D40" s="46" t="n"/>
      <c r="E40" s="46" t="n"/>
      <c r="F40" s="79" t="n"/>
      <c r="G40" s="46" t="n"/>
      <c r="H40" s="80">
        <f>IF(B40="","",IF(OR(D40="Widespread infringement",D40="Serious &amp; irreversible critical-infrastructure disruption"),B40+2,IF(D40="Death",B40+10,B40+15)))</f>
        <v/>
      </c>
      <c r="I40" s="75">
        <f>IF(B40="","",IF(D40="Not serious / other incident","Not reportable",IF(OR(D40="Needs assessment",E40="Needs assessment"),"Pending assessment",IF(J40&lt;&gt;"","Reported",IF(H40&lt;NOW(),"Overdue","Report due")))))</f>
        <v/>
      </c>
      <c r="J40" s="79" t="n"/>
      <c r="K40" s="46" t="n"/>
      <c r="L40" s="46" t="n"/>
      <c r="M40" s="46" t="n"/>
      <c r="N40" s="46" t="n"/>
      <c r="O40" s="46" t="n"/>
      <c r="P40" s="46" t="n"/>
      <c r="Q40" s="46" t="n"/>
      <c r="R40" s="46" t="n"/>
      <c r="S40" s="16">
        <f>IF(B40="","",IF(Q40="","Missing evidence",IF(COUNTIFS('06_EVIDENCE_REGISTER'!$A:$A,Q40,'06_EVIDENCE_REGISTER'!$B:$B,A40,'06_EVIDENCE_REGISTER'!$K:$K,"Current",'06_EVIDENCE_REGISTER'!$I:$I,"&gt;="&amp;TODAY())&gt;0,"Current evidence","Missing / stale / mismatched")))</f>
        <v/>
      </c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INC-0037</t>
        </is>
      </c>
      <c r="B41" s="79" t="n"/>
      <c r="C41" s="46" t="n"/>
      <c r="D41" s="46" t="n"/>
      <c r="E41" s="46" t="n"/>
      <c r="F41" s="79" t="n"/>
      <c r="G41" s="46" t="n"/>
      <c r="H41" s="80">
        <f>IF(B41="","",IF(OR(D41="Widespread infringement",D41="Serious &amp; irreversible critical-infrastructure disruption"),B41+2,IF(D41="Death",B41+10,B41+15)))</f>
        <v/>
      </c>
      <c r="I41" s="75">
        <f>IF(B41="","",IF(D41="Not serious / other incident","Not reportable",IF(OR(D41="Needs assessment",E41="Needs assessment"),"Pending assessment",IF(J41&lt;&gt;"","Reported",IF(H41&lt;NOW(),"Overdue","Report due")))))</f>
        <v/>
      </c>
      <c r="J41" s="79" t="n"/>
      <c r="K41" s="46" t="n"/>
      <c r="L41" s="46" t="n"/>
      <c r="M41" s="46" t="n"/>
      <c r="N41" s="46" t="n"/>
      <c r="O41" s="46" t="n"/>
      <c r="P41" s="46" t="n"/>
      <c r="Q41" s="46" t="n"/>
      <c r="R41" s="46" t="n"/>
      <c r="S41" s="16">
        <f>IF(B41="","",IF(Q41="","Missing evidence",IF(COUNTIFS('06_EVIDENCE_REGISTER'!$A:$A,Q41,'06_EVIDENCE_REGISTER'!$B:$B,A41,'06_EVIDENCE_REGISTER'!$K:$K,"Current",'06_EVIDENCE_REGISTER'!$I:$I,"&gt;="&amp;TODAY())&gt;0,"Current evidence","Missing / stale / mismatched")))</f>
        <v/>
      </c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INC-0038</t>
        </is>
      </c>
      <c r="B42" s="79" t="n"/>
      <c r="C42" s="46" t="n"/>
      <c r="D42" s="46" t="n"/>
      <c r="E42" s="46" t="n"/>
      <c r="F42" s="79" t="n"/>
      <c r="G42" s="46" t="n"/>
      <c r="H42" s="80">
        <f>IF(B42="","",IF(OR(D42="Widespread infringement",D42="Serious &amp; irreversible critical-infrastructure disruption"),B42+2,IF(D42="Death",B42+10,B42+15)))</f>
        <v/>
      </c>
      <c r="I42" s="75">
        <f>IF(B42="","",IF(D42="Not serious / other incident","Not reportable",IF(OR(D42="Needs assessment",E42="Needs assessment"),"Pending assessment",IF(J42&lt;&gt;"","Reported",IF(H42&lt;NOW(),"Overdue","Report due")))))</f>
        <v/>
      </c>
      <c r="J42" s="79" t="n"/>
      <c r="K42" s="46" t="n"/>
      <c r="L42" s="46" t="n"/>
      <c r="M42" s="46" t="n"/>
      <c r="N42" s="46" t="n"/>
      <c r="O42" s="46" t="n"/>
      <c r="P42" s="46" t="n"/>
      <c r="Q42" s="46" t="n"/>
      <c r="R42" s="46" t="n"/>
      <c r="S42" s="16">
        <f>IF(B42="","",IF(Q42="","Missing evidence",IF(COUNTIFS('06_EVIDENCE_REGISTER'!$A:$A,Q42,'06_EVIDENCE_REGISTER'!$B:$B,A42,'06_EVIDENCE_REGISTER'!$K:$K,"Current",'06_EVIDENCE_REGISTER'!$I:$I,"&gt;="&amp;TODAY())&gt;0,"Current evidence","Missing / stale / mismatched")))</f>
        <v/>
      </c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INC-0039</t>
        </is>
      </c>
      <c r="B43" s="79" t="n"/>
      <c r="C43" s="46" t="n"/>
      <c r="D43" s="46" t="n"/>
      <c r="E43" s="46" t="n"/>
      <c r="F43" s="79" t="n"/>
      <c r="G43" s="46" t="n"/>
      <c r="H43" s="80">
        <f>IF(B43="","",IF(OR(D43="Widespread infringement",D43="Serious &amp; irreversible critical-infrastructure disruption"),B43+2,IF(D43="Death",B43+10,B43+15)))</f>
        <v/>
      </c>
      <c r="I43" s="75">
        <f>IF(B43="","",IF(D43="Not serious / other incident","Not reportable",IF(OR(D43="Needs assessment",E43="Needs assessment"),"Pending assessment",IF(J43&lt;&gt;"","Reported",IF(H43&lt;NOW(),"Overdue","Report due")))))</f>
        <v/>
      </c>
      <c r="J43" s="79" t="n"/>
      <c r="K43" s="46" t="n"/>
      <c r="L43" s="46" t="n"/>
      <c r="M43" s="46" t="n"/>
      <c r="N43" s="46" t="n"/>
      <c r="O43" s="46" t="n"/>
      <c r="P43" s="46" t="n"/>
      <c r="Q43" s="46" t="n"/>
      <c r="R43" s="46" t="n"/>
      <c r="S43" s="16">
        <f>IF(B43="","",IF(Q43="","Missing evidence",IF(COUNTIFS('06_EVIDENCE_REGISTER'!$A:$A,Q43,'06_EVIDENCE_REGISTER'!$B:$B,A43,'06_EVIDENCE_REGISTER'!$K:$K,"Current",'06_EVIDENCE_REGISTER'!$I:$I,"&gt;="&amp;TODAY())&gt;0,"Current evidence","Missing / stale / mismatched")))</f>
        <v/>
      </c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INC-0040</t>
        </is>
      </c>
      <c r="B44" s="79" t="n"/>
      <c r="C44" s="46" t="n"/>
      <c r="D44" s="46" t="n"/>
      <c r="E44" s="46" t="n"/>
      <c r="F44" s="79" t="n"/>
      <c r="G44" s="46" t="n"/>
      <c r="H44" s="80">
        <f>IF(B44="","",IF(OR(D44="Widespread infringement",D44="Serious &amp; irreversible critical-infrastructure disruption"),B44+2,IF(D44="Death",B44+10,B44+15)))</f>
        <v/>
      </c>
      <c r="I44" s="75">
        <f>IF(B44="","",IF(D44="Not serious / other incident","Not reportable",IF(OR(D44="Needs assessment",E44="Needs assessment"),"Pending assessment",IF(J44&lt;&gt;"","Reported",IF(H44&lt;NOW(),"Overdue","Report due")))))</f>
        <v/>
      </c>
      <c r="J44" s="79" t="n"/>
      <c r="K44" s="46" t="n"/>
      <c r="L44" s="46" t="n"/>
      <c r="M44" s="46" t="n"/>
      <c r="N44" s="46" t="n"/>
      <c r="O44" s="46" t="n"/>
      <c r="P44" s="46" t="n"/>
      <c r="Q44" s="46" t="n"/>
      <c r="R44" s="46" t="n"/>
      <c r="S44" s="16">
        <f>IF(B44="","",IF(Q44="","Missing evidence",IF(COUNTIFS('06_EVIDENCE_REGISTER'!$A:$A,Q44,'06_EVIDENCE_REGISTER'!$B:$B,A44,'06_EVIDENCE_REGISTER'!$K:$K,"Current",'06_EVIDENCE_REGISTER'!$I:$I,"&gt;="&amp;TODAY())&gt;0,"Current evidence","Missing / stale / mismatched")))</f>
        <v/>
      </c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INC-0041</t>
        </is>
      </c>
      <c r="B45" s="79" t="n"/>
      <c r="C45" s="46" t="n"/>
      <c r="D45" s="46" t="n"/>
      <c r="E45" s="46" t="n"/>
      <c r="F45" s="79" t="n"/>
      <c r="G45" s="46" t="n"/>
      <c r="H45" s="80">
        <f>IF(B45="","",IF(OR(D45="Widespread infringement",D45="Serious &amp; irreversible critical-infrastructure disruption"),B45+2,IF(D45="Death",B45+10,B45+15)))</f>
        <v/>
      </c>
      <c r="I45" s="75">
        <f>IF(B45="","",IF(D45="Not serious / other incident","Not reportable",IF(OR(D45="Needs assessment",E45="Needs assessment"),"Pending assessment",IF(J45&lt;&gt;"","Reported",IF(H45&lt;NOW(),"Overdue","Report due")))))</f>
        <v/>
      </c>
      <c r="J45" s="79" t="n"/>
      <c r="K45" s="46" t="n"/>
      <c r="L45" s="46" t="n"/>
      <c r="M45" s="46" t="n"/>
      <c r="N45" s="46" t="n"/>
      <c r="O45" s="46" t="n"/>
      <c r="P45" s="46" t="n"/>
      <c r="Q45" s="46" t="n"/>
      <c r="R45" s="46" t="n"/>
      <c r="S45" s="16">
        <f>IF(B45="","",IF(Q45="","Missing evidence",IF(COUNTIFS('06_EVIDENCE_REGISTER'!$A:$A,Q45,'06_EVIDENCE_REGISTER'!$B:$B,A45,'06_EVIDENCE_REGISTER'!$K:$K,"Current",'06_EVIDENCE_REGISTER'!$I:$I,"&gt;="&amp;TODAY())&gt;0,"Current evidence","Missing / stale / mismatched")))</f>
        <v/>
      </c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INC-0042</t>
        </is>
      </c>
      <c r="B46" s="79" t="n"/>
      <c r="C46" s="46" t="n"/>
      <c r="D46" s="46" t="n"/>
      <c r="E46" s="46" t="n"/>
      <c r="F46" s="79" t="n"/>
      <c r="G46" s="46" t="n"/>
      <c r="H46" s="80">
        <f>IF(B46="","",IF(OR(D46="Widespread infringement",D46="Serious &amp; irreversible critical-infrastructure disruption"),B46+2,IF(D46="Death",B46+10,B46+15)))</f>
        <v/>
      </c>
      <c r="I46" s="75">
        <f>IF(B46="","",IF(D46="Not serious / other incident","Not reportable",IF(OR(D46="Needs assessment",E46="Needs assessment"),"Pending assessment",IF(J46&lt;&gt;"","Reported",IF(H46&lt;NOW(),"Overdue","Report due")))))</f>
        <v/>
      </c>
      <c r="J46" s="79" t="n"/>
      <c r="K46" s="46" t="n"/>
      <c r="L46" s="46" t="n"/>
      <c r="M46" s="46" t="n"/>
      <c r="N46" s="46" t="n"/>
      <c r="O46" s="46" t="n"/>
      <c r="P46" s="46" t="n"/>
      <c r="Q46" s="46" t="n"/>
      <c r="R46" s="46" t="n"/>
      <c r="S46" s="16">
        <f>IF(B46="","",IF(Q46="","Missing evidence",IF(COUNTIFS('06_EVIDENCE_REGISTER'!$A:$A,Q46,'06_EVIDENCE_REGISTER'!$B:$B,A46,'06_EVIDENCE_REGISTER'!$K:$K,"Current",'06_EVIDENCE_REGISTER'!$I:$I,"&gt;="&amp;TODAY())&gt;0,"Current evidence","Missing / stale / mismatched")))</f>
        <v/>
      </c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INC-0043</t>
        </is>
      </c>
      <c r="B47" s="79" t="n"/>
      <c r="C47" s="46" t="n"/>
      <c r="D47" s="46" t="n"/>
      <c r="E47" s="46" t="n"/>
      <c r="F47" s="79" t="n"/>
      <c r="G47" s="46" t="n"/>
      <c r="H47" s="80">
        <f>IF(B47="","",IF(OR(D47="Widespread infringement",D47="Serious &amp; irreversible critical-infrastructure disruption"),B47+2,IF(D47="Death",B47+10,B47+15)))</f>
        <v/>
      </c>
      <c r="I47" s="75">
        <f>IF(B47="","",IF(D47="Not serious / other incident","Not reportable",IF(OR(D47="Needs assessment",E47="Needs assessment"),"Pending assessment",IF(J47&lt;&gt;"","Reported",IF(H47&lt;NOW(),"Overdue","Report due")))))</f>
        <v/>
      </c>
      <c r="J47" s="79" t="n"/>
      <c r="K47" s="46" t="n"/>
      <c r="L47" s="46" t="n"/>
      <c r="M47" s="46" t="n"/>
      <c r="N47" s="46" t="n"/>
      <c r="O47" s="46" t="n"/>
      <c r="P47" s="46" t="n"/>
      <c r="Q47" s="46" t="n"/>
      <c r="R47" s="46" t="n"/>
      <c r="S47" s="16">
        <f>IF(B47="","",IF(Q47="","Missing evidence",IF(COUNTIFS('06_EVIDENCE_REGISTER'!$A:$A,Q47,'06_EVIDENCE_REGISTER'!$B:$B,A47,'06_EVIDENCE_REGISTER'!$K:$K,"Current",'06_EVIDENCE_REGISTER'!$I:$I,"&gt;="&amp;TODAY())&gt;0,"Current evidence","Missing / stale / mismatched")))</f>
        <v/>
      </c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INC-0044</t>
        </is>
      </c>
      <c r="B48" s="79" t="n"/>
      <c r="C48" s="46" t="n"/>
      <c r="D48" s="46" t="n"/>
      <c r="E48" s="46" t="n"/>
      <c r="F48" s="79" t="n"/>
      <c r="G48" s="46" t="n"/>
      <c r="H48" s="80">
        <f>IF(B48="","",IF(OR(D48="Widespread infringement",D48="Serious &amp; irreversible critical-infrastructure disruption"),B48+2,IF(D48="Death",B48+10,B48+15)))</f>
        <v/>
      </c>
      <c r="I48" s="75">
        <f>IF(B48="","",IF(D48="Not serious / other incident","Not reportable",IF(OR(D48="Needs assessment",E48="Needs assessment"),"Pending assessment",IF(J48&lt;&gt;"","Reported",IF(H48&lt;NOW(),"Overdue","Report due")))))</f>
        <v/>
      </c>
      <c r="J48" s="79" t="n"/>
      <c r="K48" s="46" t="n"/>
      <c r="L48" s="46" t="n"/>
      <c r="M48" s="46" t="n"/>
      <c r="N48" s="46" t="n"/>
      <c r="O48" s="46" t="n"/>
      <c r="P48" s="46" t="n"/>
      <c r="Q48" s="46" t="n"/>
      <c r="R48" s="46" t="n"/>
      <c r="S48" s="16">
        <f>IF(B48="","",IF(Q48="","Missing evidence",IF(COUNTIFS('06_EVIDENCE_REGISTER'!$A:$A,Q48,'06_EVIDENCE_REGISTER'!$B:$B,A48,'06_EVIDENCE_REGISTER'!$K:$K,"Current",'06_EVIDENCE_REGISTER'!$I:$I,"&gt;="&amp;TODAY())&gt;0,"Current evidence","Missing / stale / mismatched")))</f>
        <v/>
      </c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INC-0045</t>
        </is>
      </c>
      <c r="B49" s="79" t="n"/>
      <c r="C49" s="46" t="n"/>
      <c r="D49" s="46" t="n"/>
      <c r="E49" s="46" t="n"/>
      <c r="F49" s="79" t="n"/>
      <c r="G49" s="46" t="n"/>
      <c r="H49" s="80">
        <f>IF(B49="","",IF(OR(D49="Widespread infringement",D49="Serious &amp; irreversible critical-infrastructure disruption"),B49+2,IF(D49="Death",B49+10,B49+15)))</f>
        <v/>
      </c>
      <c r="I49" s="75">
        <f>IF(B49="","",IF(D49="Not serious / other incident","Not reportable",IF(OR(D49="Needs assessment",E49="Needs assessment"),"Pending assessment",IF(J49&lt;&gt;"","Reported",IF(H49&lt;NOW(),"Overdue","Report due")))))</f>
        <v/>
      </c>
      <c r="J49" s="79" t="n"/>
      <c r="K49" s="46" t="n"/>
      <c r="L49" s="46" t="n"/>
      <c r="M49" s="46" t="n"/>
      <c r="N49" s="46" t="n"/>
      <c r="O49" s="46" t="n"/>
      <c r="P49" s="46" t="n"/>
      <c r="Q49" s="46" t="n"/>
      <c r="R49" s="46" t="n"/>
      <c r="S49" s="16">
        <f>IF(B49="","",IF(Q49="","Missing evidence",IF(COUNTIFS('06_EVIDENCE_REGISTER'!$A:$A,Q49,'06_EVIDENCE_REGISTER'!$B:$B,A49,'06_EVIDENCE_REGISTER'!$K:$K,"Current",'06_EVIDENCE_REGISTER'!$I:$I,"&gt;="&amp;TODAY())&gt;0,"Current evidence","Missing / stale / mismatched")))</f>
        <v/>
      </c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INC-0046</t>
        </is>
      </c>
      <c r="B50" s="79" t="n"/>
      <c r="C50" s="46" t="n"/>
      <c r="D50" s="46" t="n"/>
      <c r="E50" s="46" t="n"/>
      <c r="F50" s="79" t="n"/>
      <c r="G50" s="46" t="n"/>
      <c r="H50" s="80">
        <f>IF(B50="","",IF(OR(D50="Widespread infringement",D50="Serious &amp; irreversible critical-infrastructure disruption"),B50+2,IF(D50="Death",B50+10,B50+15)))</f>
        <v/>
      </c>
      <c r="I50" s="75">
        <f>IF(B50="","",IF(D50="Not serious / other incident","Not reportable",IF(OR(D50="Needs assessment",E50="Needs assessment"),"Pending assessment",IF(J50&lt;&gt;"","Reported",IF(H50&lt;NOW(),"Overdue","Report due")))))</f>
        <v/>
      </c>
      <c r="J50" s="79" t="n"/>
      <c r="K50" s="46" t="n"/>
      <c r="L50" s="46" t="n"/>
      <c r="M50" s="46" t="n"/>
      <c r="N50" s="46" t="n"/>
      <c r="O50" s="46" t="n"/>
      <c r="P50" s="46" t="n"/>
      <c r="Q50" s="46" t="n"/>
      <c r="R50" s="46" t="n"/>
      <c r="S50" s="16">
        <f>IF(B50="","",IF(Q50="","Missing evidence",IF(COUNTIFS('06_EVIDENCE_REGISTER'!$A:$A,Q50,'06_EVIDENCE_REGISTER'!$B:$B,A50,'06_EVIDENCE_REGISTER'!$K:$K,"Current",'06_EVIDENCE_REGISTER'!$I:$I,"&gt;="&amp;TODAY())&gt;0,"Current evidence","Missing / stale / mismatched")))</f>
        <v/>
      </c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INC-0047</t>
        </is>
      </c>
      <c r="B51" s="79" t="n"/>
      <c r="C51" s="46" t="n"/>
      <c r="D51" s="46" t="n"/>
      <c r="E51" s="46" t="n"/>
      <c r="F51" s="79" t="n"/>
      <c r="G51" s="46" t="n"/>
      <c r="H51" s="80">
        <f>IF(B51="","",IF(OR(D51="Widespread infringement",D51="Serious &amp; irreversible critical-infrastructure disruption"),B51+2,IF(D51="Death",B51+10,B51+15)))</f>
        <v/>
      </c>
      <c r="I51" s="75">
        <f>IF(B51="","",IF(D51="Not serious / other incident","Not reportable",IF(OR(D51="Needs assessment",E51="Needs assessment"),"Pending assessment",IF(J51&lt;&gt;"","Reported",IF(H51&lt;NOW(),"Overdue","Report due")))))</f>
        <v/>
      </c>
      <c r="J51" s="79" t="n"/>
      <c r="K51" s="46" t="n"/>
      <c r="L51" s="46" t="n"/>
      <c r="M51" s="46" t="n"/>
      <c r="N51" s="46" t="n"/>
      <c r="O51" s="46" t="n"/>
      <c r="P51" s="46" t="n"/>
      <c r="Q51" s="46" t="n"/>
      <c r="R51" s="46" t="n"/>
      <c r="S51" s="16">
        <f>IF(B51="","",IF(Q51="","Missing evidence",IF(COUNTIFS('06_EVIDENCE_REGISTER'!$A:$A,Q51,'06_EVIDENCE_REGISTER'!$B:$B,A51,'06_EVIDENCE_REGISTER'!$K:$K,"Current",'06_EVIDENCE_REGISTER'!$I:$I,"&gt;="&amp;TODAY())&gt;0,"Current evidence","Missing / stale / mismatched")))</f>
        <v/>
      </c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INC-0048</t>
        </is>
      </c>
      <c r="B52" s="79" t="n"/>
      <c r="C52" s="46" t="n"/>
      <c r="D52" s="46" t="n"/>
      <c r="E52" s="46" t="n"/>
      <c r="F52" s="79" t="n"/>
      <c r="G52" s="46" t="n"/>
      <c r="H52" s="80">
        <f>IF(B52="","",IF(OR(D52="Widespread infringement",D52="Serious &amp; irreversible critical-infrastructure disruption"),B52+2,IF(D52="Death",B52+10,B52+15)))</f>
        <v/>
      </c>
      <c r="I52" s="75">
        <f>IF(B52="","",IF(D52="Not serious / other incident","Not reportable",IF(OR(D52="Needs assessment",E52="Needs assessment"),"Pending assessment",IF(J52&lt;&gt;"","Reported",IF(H52&lt;NOW(),"Overdue","Report due")))))</f>
        <v/>
      </c>
      <c r="J52" s="79" t="n"/>
      <c r="K52" s="46" t="n"/>
      <c r="L52" s="46" t="n"/>
      <c r="M52" s="46" t="n"/>
      <c r="N52" s="46" t="n"/>
      <c r="O52" s="46" t="n"/>
      <c r="P52" s="46" t="n"/>
      <c r="Q52" s="46" t="n"/>
      <c r="R52" s="46" t="n"/>
      <c r="S52" s="16">
        <f>IF(B52="","",IF(Q52="","Missing evidence",IF(COUNTIFS('06_EVIDENCE_REGISTER'!$A:$A,Q52,'06_EVIDENCE_REGISTER'!$B:$B,A52,'06_EVIDENCE_REGISTER'!$K:$K,"Current",'06_EVIDENCE_REGISTER'!$I:$I,"&gt;="&amp;TODAY())&gt;0,"Current evidence","Missing / stale / mismatched")))</f>
        <v/>
      </c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INC-0049</t>
        </is>
      </c>
      <c r="B53" s="79" t="n"/>
      <c r="C53" s="46" t="n"/>
      <c r="D53" s="46" t="n"/>
      <c r="E53" s="46" t="n"/>
      <c r="F53" s="79" t="n"/>
      <c r="G53" s="46" t="n"/>
      <c r="H53" s="80">
        <f>IF(B53="","",IF(OR(D53="Widespread infringement",D53="Serious &amp; irreversible critical-infrastructure disruption"),B53+2,IF(D53="Death",B53+10,B53+15)))</f>
        <v/>
      </c>
      <c r="I53" s="75">
        <f>IF(B53="","",IF(D53="Not serious / other incident","Not reportable",IF(OR(D53="Needs assessment",E53="Needs assessment"),"Pending assessment",IF(J53&lt;&gt;"","Reported",IF(H53&lt;NOW(),"Overdue","Report due")))))</f>
        <v/>
      </c>
      <c r="J53" s="79" t="n"/>
      <c r="K53" s="46" t="n"/>
      <c r="L53" s="46" t="n"/>
      <c r="M53" s="46" t="n"/>
      <c r="N53" s="46" t="n"/>
      <c r="O53" s="46" t="n"/>
      <c r="P53" s="46" t="n"/>
      <c r="Q53" s="46" t="n"/>
      <c r="R53" s="46" t="n"/>
      <c r="S53" s="16">
        <f>IF(B53="","",IF(Q53="","Missing evidence",IF(COUNTIFS('06_EVIDENCE_REGISTER'!$A:$A,Q53,'06_EVIDENCE_REGISTER'!$B:$B,A53,'06_EVIDENCE_REGISTER'!$K:$K,"Current",'06_EVIDENCE_REGISTER'!$I:$I,"&gt;="&amp;TODAY())&gt;0,"Current evidence","Missing / stale / mismatched")))</f>
        <v/>
      </c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INC-0050</t>
        </is>
      </c>
      <c r="B54" s="79" t="n"/>
      <c r="C54" s="46" t="n"/>
      <c r="D54" s="46" t="n"/>
      <c r="E54" s="46" t="n"/>
      <c r="F54" s="79" t="n"/>
      <c r="G54" s="46" t="n"/>
      <c r="H54" s="80">
        <f>IF(B54="","",IF(OR(D54="Widespread infringement",D54="Serious &amp; irreversible critical-infrastructure disruption"),B54+2,IF(D54="Death",B54+10,B54+15)))</f>
        <v/>
      </c>
      <c r="I54" s="75">
        <f>IF(B54="","",IF(D54="Not serious / other incident","Not reportable",IF(OR(D54="Needs assessment",E54="Needs assessment"),"Pending assessment",IF(J54&lt;&gt;"","Reported",IF(H54&lt;NOW(),"Overdue","Report due")))))</f>
        <v/>
      </c>
      <c r="J54" s="79" t="n"/>
      <c r="K54" s="46" t="n"/>
      <c r="L54" s="46" t="n"/>
      <c r="M54" s="46" t="n"/>
      <c r="N54" s="46" t="n"/>
      <c r="O54" s="46" t="n"/>
      <c r="P54" s="46" t="n"/>
      <c r="Q54" s="46" t="n"/>
      <c r="R54" s="46" t="n"/>
      <c r="S54" s="16">
        <f>IF(B54="","",IF(Q54="","Missing evidence",IF(COUNTIFS('06_EVIDENCE_REGISTER'!$A:$A,Q54,'06_EVIDENCE_REGISTER'!$B:$B,A54,'06_EVIDENCE_REGISTER'!$K:$K,"Current",'06_EVIDENCE_REGISTER'!$I:$I,"&gt;="&amp;TODAY())&gt;0,"Current evidence","Missing / stale / mismatched")))</f>
        <v/>
      </c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INC-0051</t>
        </is>
      </c>
      <c r="B55" s="79" t="n"/>
      <c r="C55" s="46" t="n"/>
      <c r="D55" s="46" t="n"/>
      <c r="E55" s="46" t="n"/>
      <c r="F55" s="79" t="n"/>
      <c r="G55" s="46" t="n"/>
      <c r="H55" s="80">
        <f>IF(B55="","",IF(OR(D55="Widespread infringement",D55="Serious &amp; irreversible critical-infrastructure disruption"),B55+2,IF(D55="Death",B55+10,B55+15)))</f>
        <v/>
      </c>
      <c r="I55" s="75">
        <f>IF(B55="","",IF(D55="Not serious / other incident","Not reportable",IF(OR(D55="Needs assessment",E55="Needs assessment"),"Pending assessment",IF(J55&lt;&gt;"","Reported",IF(H55&lt;NOW(),"Overdue","Report due")))))</f>
        <v/>
      </c>
      <c r="J55" s="79" t="n"/>
      <c r="K55" s="46" t="n"/>
      <c r="L55" s="46" t="n"/>
      <c r="M55" s="46" t="n"/>
      <c r="N55" s="46" t="n"/>
      <c r="O55" s="46" t="n"/>
      <c r="P55" s="46" t="n"/>
      <c r="Q55" s="46" t="n"/>
      <c r="R55" s="46" t="n"/>
      <c r="S55" s="16">
        <f>IF(B55="","",IF(Q55="","Missing evidence",IF(COUNTIFS('06_EVIDENCE_REGISTER'!$A:$A,Q55,'06_EVIDENCE_REGISTER'!$B:$B,A55,'06_EVIDENCE_REGISTER'!$K:$K,"Current",'06_EVIDENCE_REGISTER'!$I:$I,"&gt;="&amp;TODAY())&gt;0,"Current evidence","Missing / stale / mismatched")))</f>
        <v/>
      </c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INC-0052</t>
        </is>
      </c>
      <c r="B56" s="79" t="n"/>
      <c r="C56" s="46" t="n"/>
      <c r="D56" s="46" t="n"/>
      <c r="E56" s="46" t="n"/>
      <c r="F56" s="79" t="n"/>
      <c r="G56" s="46" t="n"/>
      <c r="H56" s="80">
        <f>IF(B56="","",IF(OR(D56="Widespread infringement",D56="Serious &amp; irreversible critical-infrastructure disruption"),B56+2,IF(D56="Death",B56+10,B56+15)))</f>
        <v/>
      </c>
      <c r="I56" s="75">
        <f>IF(B56="","",IF(D56="Not serious / other incident","Not reportable",IF(OR(D56="Needs assessment",E56="Needs assessment"),"Pending assessment",IF(J56&lt;&gt;"","Reported",IF(H56&lt;NOW(),"Overdue","Report due")))))</f>
        <v/>
      </c>
      <c r="J56" s="79" t="n"/>
      <c r="K56" s="46" t="n"/>
      <c r="L56" s="46" t="n"/>
      <c r="M56" s="46" t="n"/>
      <c r="N56" s="46" t="n"/>
      <c r="O56" s="46" t="n"/>
      <c r="P56" s="46" t="n"/>
      <c r="Q56" s="46" t="n"/>
      <c r="R56" s="46" t="n"/>
      <c r="S56" s="16">
        <f>IF(B56="","",IF(Q56="","Missing evidence",IF(COUNTIFS('06_EVIDENCE_REGISTER'!$A:$A,Q56,'06_EVIDENCE_REGISTER'!$B:$B,A56,'06_EVIDENCE_REGISTER'!$K:$K,"Current",'06_EVIDENCE_REGISTER'!$I:$I,"&gt;="&amp;TODAY())&gt;0,"Current evidence","Missing / stale / mismatched")))</f>
        <v/>
      </c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INC-0053</t>
        </is>
      </c>
      <c r="B57" s="79" t="n"/>
      <c r="C57" s="46" t="n"/>
      <c r="D57" s="46" t="n"/>
      <c r="E57" s="46" t="n"/>
      <c r="F57" s="79" t="n"/>
      <c r="G57" s="46" t="n"/>
      <c r="H57" s="80">
        <f>IF(B57="","",IF(OR(D57="Widespread infringement",D57="Serious &amp; irreversible critical-infrastructure disruption"),B57+2,IF(D57="Death",B57+10,B57+15)))</f>
        <v/>
      </c>
      <c r="I57" s="75">
        <f>IF(B57="","",IF(D57="Not serious / other incident","Not reportable",IF(OR(D57="Needs assessment",E57="Needs assessment"),"Pending assessment",IF(J57&lt;&gt;"","Reported",IF(H57&lt;NOW(),"Overdue","Report due")))))</f>
        <v/>
      </c>
      <c r="J57" s="79" t="n"/>
      <c r="K57" s="46" t="n"/>
      <c r="L57" s="46" t="n"/>
      <c r="M57" s="46" t="n"/>
      <c r="N57" s="46" t="n"/>
      <c r="O57" s="46" t="n"/>
      <c r="P57" s="46" t="n"/>
      <c r="Q57" s="46" t="n"/>
      <c r="R57" s="46" t="n"/>
      <c r="S57" s="16">
        <f>IF(B57="","",IF(Q57="","Missing evidence",IF(COUNTIFS('06_EVIDENCE_REGISTER'!$A:$A,Q57,'06_EVIDENCE_REGISTER'!$B:$B,A57,'06_EVIDENCE_REGISTER'!$K:$K,"Current",'06_EVIDENCE_REGISTER'!$I:$I,"&gt;="&amp;TODAY())&gt;0,"Current evidence","Missing / stale / mismatched")))</f>
        <v/>
      </c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INC-0054</t>
        </is>
      </c>
      <c r="B58" s="79" t="n"/>
      <c r="C58" s="46" t="n"/>
      <c r="D58" s="46" t="n"/>
      <c r="E58" s="46" t="n"/>
      <c r="F58" s="79" t="n"/>
      <c r="G58" s="46" t="n"/>
      <c r="H58" s="80">
        <f>IF(B58="","",IF(OR(D58="Widespread infringement",D58="Serious &amp; irreversible critical-infrastructure disruption"),B58+2,IF(D58="Death",B58+10,B58+15)))</f>
        <v/>
      </c>
      <c r="I58" s="75">
        <f>IF(B58="","",IF(D58="Not serious / other incident","Not reportable",IF(OR(D58="Needs assessment",E58="Needs assessment"),"Pending assessment",IF(J58&lt;&gt;"","Reported",IF(H58&lt;NOW(),"Overdue","Report due")))))</f>
        <v/>
      </c>
      <c r="J58" s="79" t="n"/>
      <c r="K58" s="46" t="n"/>
      <c r="L58" s="46" t="n"/>
      <c r="M58" s="46" t="n"/>
      <c r="N58" s="46" t="n"/>
      <c r="O58" s="46" t="n"/>
      <c r="P58" s="46" t="n"/>
      <c r="Q58" s="46" t="n"/>
      <c r="R58" s="46" t="n"/>
      <c r="S58" s="16">
        <f>IF(B58="","",IF(Q58="","Missing evidence",IF(COUNTIFS('06_EVIDENCE_REGISTER'!$A:$A,Q58,'06_EVIDENCE_REGISTER'!$B:$B,A58,'06_EVIDENCE_REGISTER'!$K:$K,"Current",'06_EVIDENCE_REGISTER'!$I:$I,"&gt;="&amp;TODAY())&gt;0,"Current evidence","Missing / stale / mismatched")))</f>
        <v/>
      </c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INC-0055</t>
        </is>
      </c>
      <c r="B59" s="79" t="n"/>
      <c r="C59" s="46" t="n"/>
      <c r="D59" s="46" t="n"/>
      <c r="E59" s="46" t="n"/>
      <c r="F59" s="79" t="n"/>
      <c r="G59" s="46" t="n"/>
      <c r="H59" s="80">
        <f>IF(B59="","",IF(OR(D59="Widespread infringement",D59="Serious &amp; irreversible critical-infrastructure disruption"),B59+2,IF(D59="Death",B59+10,B59+15)))</f>
        <v/>
      </c>
      <c r="I59" s="75">
        <f>IF(B59="","",IF(D59="Not serious / other incident","Not reportable",IF(OR(D59="Needs assessment",E59="Needs assessment"),"Pending assessment",IF(J59&lt;&gt;"","Reported",IF(H59&lt;NOW(),"Overdue","Report due")))))</f>
        <v/>
      </c>
      <c r="J59" s="79" t="n"/>
      <c r="K59" s="46" t="n"/>
      <c r="L59" s="46" t="n"/>
      <c r="M59" s="46" t="n"/>
      <c r="N59" s="46" t="n"/>
      <c r="O59" s="46" t="n"/>
      <c r="P59" s="46" t="n"/>
      <c r="Q59" s="46" t="n"/>
      <c r="R59" s="46" t="n"/>
      <c r="S59" s="16">
        <f>IF(B59="","",IF(Q59="","Missing evidence",IF(COUNTIFS('06_EVIDENCE_REGISTER'!$A:$A,Q59,'06_EVIDENCE_REGISTER'!$B:$B,A59,'06_EVIDENCE_REGISTER'!$K:$K,"Current",'06_EVIDENCE_REGISTER'!$I:$I,"&gt;="&amp;TODAY())&gt;0,"Current evidence","Missing / stale / mismatched")))</f>
        <v/>
      </c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INC-0056</t>
        </is>
      </c>
      <c r="B60" s="79" t="n"/>
      <c r="C60" s="46" t="n"/>
      <c r="D60" s="46" t="n"/>
      <c r="E60" s="46" t="n"/>
      <c r="F60" s="79" t="n"/>
      <c r="G60" s="46" t="n"/>
      <c r="H60" s="80">
        <f>IF(B60="","",IF(OR(D60="Widespread infringement",D60="Serious &amp; irreversible critical-infrastructure disruption"),B60+2,IF(D60="Death",B60+10,B60+15)))</f>
        <v/>
      </c>
      <c r="I60" s="75">
        <f>IF(B60="","",IF(D60="Not serious / other incident","Not reportable",IF(OR(D60="Needs assessment",E60="Needs assessment"),"Pending assessment",IF(J60&lt;&gt;"","Reported",IF(H60&lt;NOW(),"Overdue","Report due")))))</f>
        <v/>
      </c>
      <c r="J60" s="79" t="n"/>
      <c r="K60" s="46" t="n"/>
      <c r="L60" s="46" t="n"/>
      <c r="M60" s="46" t="n"/>
      <c r="N60" s="46" t="n"/>
      <c r="O60" s="46" t="n"/>
      <c r="P60" s="46" t="n"/>
      <c r="Q60" s="46" t="n"/>
      <c r="R60" s="46" t="n"/>
      <c r="S60" s="16">
        <f>IF(B60="","",IF(Q60="","Missing evidence",IF(COUNTIFS('06_EVIDENCE_REGISTER'!$A:$A,Q60,'06_EVIDENCE_REGISTER'!$B:$B,A60,'06_EVIDENCE_REGISTER'!$K:$K,"Current",'06_EVIDENCE_REGISTER'!$I:$I,"&gt;="&amp;TODAY())&gt;0,"Current evidence","Missing / stale / mismatched")))</f>
        <v/>
      </c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INC-0057</t>
        </is>
      </c>
      <c r="B61" s="79" t="n"/>
      <c r="C61" s="46" t="n"/>
      <c r="D61" s="46" t="n"/>
      <c r="E61" s="46" t="n"/>
      <c r="F61" s="79" t="n"/>
      <c r="G61" s="46" t="n"/>
      <c r="H61" s="80">
        <f>IF(B61="","",IF(OR(D61="Widespread infringement",D61="Serious &amp; irreversible critical-infrastructure disruption"),B61+2,IF(D61="Death",B61+10,B61+15)))</f>
        <v/>
      </c>
      <c r="I61" s="75">
        <f>IF(B61="","",IF(D61="Not serious / other incident","Not reportable",IF(OR(D61="Needs assessment",E61="Needs assessment"),"Pending assessment",IF(J61&lt;&gt;"","Reported",IF(H61&lt;NOW(),"Overdue","Report due")))))</f>
        <v/>
      </c>
      <c r="J61" s="79" t="n"/>
      <c r="K61" s="46" t="n"/>
      <c r="L61" s="46" t="n"/>
      <c r="M61" s="46" t="n"/>
      <c r="N61" s="46" t="n"/>
      <c r="O61" s="46" t="n"/>
      <c r="P61" s="46" t="n"/>
      <c r="Q61" s="46" t="n"/>
      <c r="R61" s="46" t="n"/>
      <c r="S61" s="16">
        <f>IF(B61="","",IF(Q61="","Missing evidence",IF(COUNTIFS('06_EVIDENCE_REGISTER'!$A:$A,Q61,'06_EVIDENCE_REGISTER'!$B:$B,A61,'06_EVIDENCE_REGISTER'!$K:$K,"Current",'06_EVIDENCE_REGISTER'!$I:$I,"&gt;="&amp;TODAY())&gt;0,"Current evidence","Missing / stale / mismatched")))</f>
        <v/>
      </c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INC-0058</t>
        </is>
      </c>
      <c r="B62" s="79" t="n"/>
      <c r="C62" s="46" t="n"/>
      <c r="D62" s="46" t="n"/>
      <c r="E62" s="46" t="n"/>
      <c r="F62" s="79" t="n"/>
      <c r="G62" s="46" t="n"/>
      <c r="H62" s="80">
        <f>IF(B62="","",IF(OR(D62="Widespread infringement",D62="Serious &amp; irreversible critical-infrastructure disruption"),B62+2,IF(D62="Death",B62+10,B62+15)))</f>
        <v/>
      </c>
      <c r="I62" s="75">
        <f>IF(B62="","",IF(D62="Not serious / other incident","Not reportable",IF(OR(D62="Needs assessment",E62="Needs assessment"),"Pending assessment",IF(J62&lt;&gt;"","Reported",IF(H62&lt;NOW(),"Overdue","Report due")))))</f>
        <v/>
      </c>
      <c r="J62" s="79" t="n"/>
      <c r="K62" s="46" t="n"/>
      <c r="L62" s="46" t="n"/>
      <c r="M62" s="46" t="n"/>
      <c r="N62" s="46" t="n"/>
      <c r="O62" s="46" t="n"/>
      <c r="P62" s="46" t="n"/>
      <c r="Q62" s="46" t="n"/>
      <c r="R62" s="46" t="n"/>
      <c r="S62" s="16">
        <f>IF(B62="","",IF(Q62="","Missing evidence",IF(COUNTIFS('06_EVIDENCE_REGISTER'!$A:$A,Q62,'06_EVIDENCE_REGISTER'!$B:$B,A62,'06_EVIDENCE_REGISTER'!$K:$K,"Current",'06_EVIDENCE_REGISTER'!$I:$I,"&gt;="&amp;TODAY())&gt;0,"Current evidence","Missing / stale / mismatched")))</f>
        <v/>
      </c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INC-0059</t>
        </is>
      </c>
      <c r="B63" s="79" t="n"/>
      <c r="C63" s="46" t="n"/>
      <c r="D63" s="46" t="n"/>
      <c r="E63" s="46" t="n"/>
      <c r="F63" s="79" t="n"/>
      <c r="G63" s="46" t="n"/>
      <c r="H63" s="80">
        <f>IF(B63="","",IF(OR(D63="Widespread infringement",D63="Serious &amp; irreversible critical-infrastructure disruption"),B63+2,IF(D63="Death",B63+10,B63+15)))</f>
        <v/>
      </c>
      <c r="I63" s="75">
        <f>IF(B63="","",IF(D63="Not serious / other incident","Not reportable",IF(OR(D63="Needs assessment",E63="Needs assessment"),"Pending assessment",IF(J63&lt;&gt;"","Reported",IF(H63&lt;NOW(),"Overdue","Report due")))))</f>
        <v/>
      </c>
      <c r="J63" s="79" t="n"/>
      <c r="K63" s="46" t="n"/>
      <c r="L63" s="46" t="n"/>
      <c r="M63" s="46" t="n"/>
      <c r="N63" s="46" t="n"/>
      <c r="O63" s="46" t="n"/>
      <c r="P63" s="46" t="n"/>
      <c r="Q63" s="46" t="n"/>
      <c r="R63" s="46" t="n"/>
      <c r="S63" s="16">
        <f>IF(B63="","",IF(Q63="","Missing evidence",IF(COUNTIFS('06_EVIDENCE_REGISTER'!$A:$A,Q63,'06_EVIDENCE_REGISTER'!$B:$B,A63,'06_EVIDENCE_REGISTER'!$K:$K,"Current",'06_EVIDENCE_REGISTER'!$I:$I,"&gt;="&amp;TODAY())&gt;0,"Current evidence","Missing / stale / mismatched")))</f>
        <v/>
      </c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INC-0060</t>
        </is>
      </c>
      <c r="B64" s="79" t="n"/>
      <c r="C64" s="46" t="n"/>
      <c r="D64" s="46" t="n"/>
      <c r="E64" s="46" t="n"/>
      <c r="F64" s="79" t="n"/>
      <c r="G64" s="46" t="n"/>
      <c r="H64" s="80">
        <f>IF(B64="","",IF(OR(D64="Widespread infringement",D64="Serious &amp; irreversible critical-infrastructure disruption"),B64+2,IF(D64="Death",B64+10,B64+15)))</f>
        <v/>
      </c>
      <c r="I64" s="75">
        <f>IF(B64="","",IF(D64="Not serious / other incident","Not reportable",IF(OR(D64="Needs assessment",E64="Needs assessment"),"Pending assessment",IF(J64&lt;&gt;"","Reported",IF(H64&lt;NOW(),"Overdue","Report due")))))</f>
        <v/>
      </c>
      <c r="J64" s="79" t="n"/>
      <c r="K64" s="46" t="n"/>
      <c r="L64" s="46" t="n"/>
      <c r="M64" s="46" t="n"/>
      <c r="N64" s="46" t="n"/>
      <c r="O64" s="46" t="n"/>
      <c r="P64" s="46" t="n"/>
      <c r="Q64" s="46" t="n"/>
      <c r="R64" s="46" t="n"/>
      <c r="S64" s="16">
        <f>IF(B64="","",IF(Q64="","Missing evidence",IF(COUNTIFS('06_EVIDENCE_REGISTER'!$A:$A,Q64,'06_EVIDENCE_REGISTER'!$B:$B,A64,'06_EVIDENCE_REGISTER'!$K:$K,"Current",'06_EVIDENCE_REGISTER'!$I:$I,"&gt;="&amp;TODAY())&gt;0,"Current evidence","Missing / stale / mismatched")))</f>
        <v/>
      </c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 ht="23" customHeight="1" s="74">
      <c r="A67" s="33" t="inlineStr">
        <is>
          <t>SERIOUS-INCIDENT / CORRECTIVE-ACTION SUMMARY</t>
        </is>
      </c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 ht="31" customHeight="1" s="74">
      <c r="A68" s="40" t="inlineStr">
        <is>
          <t>Metric</t>
        </is>
      </c>
      <c r="B68" s="40" t="inlineStr">
        <is>
          <t>Value</t>
        </is>
      </c>
      <c r="C68" s="40" t="inlineStr">
        <is>
          <t>Interpretation</t>
        </is>
      </c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Incident cases recorded</t>
        </is>
      </c>
      <c r="B69" s="16">
        <f>COUNTIF(B5:B64,"&gt;0")</f>
        <v/>
      </c>
      <c r="C69" s="6" t="inlineStr">
        <is>
          <t>Includes reportable and non-reportable triage cases.</t>
        </is>
      </c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Cases pending reportability assessment / due / overdue</t>
        </is>
      </c>
      <c r="B70" s="16">
        <f>COUNTIF(I5:I64,"Pending assessment")+COUNTIF(I5:I64,"Report due")+COUNTIF(I5:I64,"Overdue")</f>
        <v/>
      </c>
      <c r="C70" s="6" t="inlineStr">
        <is>
          <t>Hard operational blocker.</t>
        </is>
      </c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Reported cases with investigation incomplete</t>
        </is>
      </c>
      <c r="B71" s="16">
        <f>COUNTIFS(I5:I64,"Reported",L5:L64,"&lt;&gt;Complete")</f>
        <v/>
      </c>
      <c r="C71" s="6" t="inlineStr">
        <is>
          <t>Article 73(6) work remains.</t>
        </is>
      </c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Reported cases lacking risk assessment</t>
        </is>
      </c>
      <c r="B72" s="16">
        <f>COUNTIFS(I5:I64,"Reported",M5:M64,"&lt;&gt;Yes")</f>
        <v/>
      </c>
      <c r="C72" s="6" t="inlineStr">
        <is>
          <t>Article 73(6) gap.</t>
        </is>
      </c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Open corrective actions</t>
        </is>
      </c>
      <c r="B73" s="16">
        <f>COUNTIF(R5:R64,"Corrective action open")</f>
        <v/>
      </c>
      <c r="C73" s="6" t="inlineStr">
        <is>
          <t>Article 20 / QMS / risk-management remediation remains.</t>
        </is>
      </c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Cases not yet fed back to Art. 9 / PMS plan</t>
        </is>
      </c>
      <c r="B74" s="16">
        <f>COUNTIFS(I5:I64,"Reported",O5:O64,"&lt;&gt;Yes")+COUNTIFS(I5:I64,"Reported",P5:P64,"&lt;&gt;Yes")</f>
        <v/>
      </c>
      <c r="C74" s="6" t="inlineStr">
        <is>
          <t>Lifecycle-learning gap where applicable.</t>
        </is>
      </c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autoFilter ref="A4:S74"/>
  <mergeCells count="3">
    <mergeCell ref="A67:R67"/>
    <mergeCell ref="A2:R2"/>
    <mergeCell ref="A1:R1"/>
  </mergeCells>
  <conditionalFormatting sqref="H5:H64">
    <cfRule type="expression" priority="1" dxfId="0">
      <formula>AND(H5&lt;&gt;"",H5&lt;NOW(),I5&lt;&gt;"Reported",I5&lt;&gt;"Not reportable")</formula>
    </cfRule>
  </conditionalFormatting>
  <conditionalFormatting sqref="I5:I64">
    <cfRule type="expression" priority="2" dxfId="9">
      <formula>I5="Overdue"</formula>
    </cfRule>
    <cfRule type="expression" priority="3" dxfId="8">
      <formula>I5="Reported"</formula>
    </cfRule>
  </conditionalFormatting>
  <conditionalFormatting sqref="S5:S64">
    <cfRule type="expression" priority="4" dxfId="8">
      <formula>S5="Current evidence"</formula>
    </cfRule>
    <cfRule type="expression" priority="5" dxfId="9">
      <formula>AND(B5&lt;&gt;"",S5&lt;&gt;"Current evidence")</formula>
    </cfRule>
  </conditionalFormatting>
  <dataValidations count="9">
    <dataValidation sqref="D5:D64" showDropDown="0" showInputMessage="0" showErrorMessage="0" allowBlank="0" type="list">
      <formula1>"Not serious / other incident,Death,Serious harm to health,Serious &amp; irreversible critical-infrastructure disruption,Fundamental-rights infringement,Serious harm to property/environment,Widespread infringement,Needs assessment"</formula1>
    </dataValidation>
    <dataValidation sqref="E5:E64" showDropDown="0" showInputMessage="0" showErrorMessage="0" allowBlank="0" type="list">
      <formula1>"Established causal link,Reasonable likelihood of causal link,Suspected causal link — death route,No causal link established,Needs assessment"</formula1>
    </dataValidation>
    <dataValidation sqref="G5:G64" showDropDown="0" showInputMessage="0" showErrorMessage="0" allowBlank="0" type="list">
      <formula1>"Member State market surveillance authority,AI Office — Art. 75(1a) route,Other / sectoral authority,Needs assessment"</formula1>
    </dataValidation>
    <dataValidation sqref="I5:I64" showDropDown="0" showInputMessage="0" showErrorMessage="0" allowBlank="0" type="list">
      <formula1>"Not reportable,Pending assessment,Report due,Reported,Overdue"</formula1>
    </dataValidation>
    <dataValidation sqref="K5:K64" showDropDown="0" showInputMessage="0" showErrorMessage="0" allowBlank="0" type="list">
      <formula1>"Yes,No,N/A"</formula1>
    </dataValidation>
    <dataValidation sqref="L5:L64" showDropDown="0" showInputMessage="0" showErrorMessage="0" allowBlank="0" type="list">
      <formula1>"Not started,In progress,Complete,Authority coordination,Blocked"</formula1>
    </dataValidation>
    <dataValidation sqref="M5:M64" showDropDown="0" showInputMessage="0" showErrorMessage="0" allowBlank="0" type="list">
      <formula1>"Yes,No,Pending assessment"</formula1>
    </dataValidation>
    <dataValidation sqref="O5:P64" showDropDown="0" showInputMessage="0" showErrorMessage="0" allowBlank="0" type="list">
      <formula1>"Yes,No,N/A,Pending assessment"</formula1>
    </dataValidation>
    <dataValidation sqref="R5:R64" showDropDown="0" showInputMessage="0" showErrorMessage="0" allowBlank="0" type="list">
      <formula1>"Open,Reported / investigation open,Corrective action open,Closed,Not reportable"</formula1>
    </dataValidation>
  </dataValidations>
  <pageMargins left="0.25" right="0.25" top="0.5" bottom="0.5" header="0.3" footer="0.3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74" min="1" max="1"/>
    <col width="20" customWidth="1" style="74" min="2" max="2"/>
    <col width="20" customWidth="1" style="74" min="3" max="3"/>
    <col width="40" customWidth="1" style="74" min="4" max="4"/>
    <col width="44" customWidth="1" style="74" min="5" max="5"/>
    <col width="16" customWidth="1" style="74" min="6" max="6"/>
    <col width="20" customWidth="1" style="74" min="7" max="7"/>
    <col width="16" customWidth="1" style="74" min="8" max="8"/>
    <col width="16" customWidth="1" style="74" min="9" max="9"/>
    <col width="20" customWidth="1" style="74" min="10" max="10"/>
    <col width="18" customWidth="1" style="74" min="11" max="11"/>
    <col width="22" customWidth="1" style="74" min="12" max="12"/>
    <col width="18" customWidth="1" style="74" min="13" max="13"/>
    <col width="25" customWidth="1" style="74" min="14" max="14"/>
  </cols>
  <sheetData>
    <row r="1" ht="35" customHeight="1" s="74">
      <c r="A1" s="15" t="inlineStr">
        <is>
          <t>Post-Market Monitoring 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4">
      <c r="A2" s="21" t="inlineStr">
        <is>
          <t>Use exact Linked Item IDs from controls, plan items, signals or incidents. Store controlled pointers, not sensitive evidence dumps.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4">
      <c r="A4" s="40" t="inlineStr">
        <is>
          <t>Evidence ID</t>
        </is>
      </c>
      <c r="B4" s="40" t="inlineStr">
        <is>
          <t>Linked item ID</t>
        </is>
      </c>
      <c r="C4" s="40" t="inlineStr">
        <is>
          <t>Evidence type</t>
        </is>
      </c>
      <c r="D4" s="40" t="inlineStr">
        <is>
          <t>Description</t>
        </is>
      </c>
      <c r="E4" s="40" t="inlineStr">
        <is>
          <t>Controlled location</t>
        </is>
      </c>
      <c r="F4" s="40" t="inlineStr">
        <is>
          <t>Version</t>
        </is>
      </c>
      <c r="G4" s="40" t="inlineStr">
        <is>
          <t>Owner</t>
        </is>
      </c>
      <c r="H4" s="40" t="inlineStr">
        <is>
          <t>Created</t>
        </is>
      </c>
      <c r="I4" s="40" t="inlineStr">
        <is>
          <t>Next review</t>
        </is>
      </c>
      <c r="J4" s="40" t="inlineStr">
        <is>
          <t>Reviewer</t>
        </is>
      </c>
      <c r="K4" s="40" t="inlineStr">
        <is>
          <t>Status</t>
        </is>
      </c>
      <c r="L4" s="40" t="inlineStr">
        <is>
          <t>Hash / integrity</t>
        </is>
      </c>
      <c r="M4" s="40" t="inlineStr">
        <is>
          <t>Confidentiality</t>
        </is>
      </c>
      <c r="N4" s="40" t="inlineStr">
        <is>
          <t>Notes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EV-PMM-0001</t>
        </is>
      </c>
      <c r="B5" s="46" t="n"/>
      <c r="C5" s="46" t="n"/>
      <c r="D5" s="46" t="n"/>
      <c r="E5" s="46" t="n"/>
      <c r="F5" s="46" t="n"/>
      <c r="G5" s="46" t="n"/>
      <c r="H5" s="77" t="n"/>
      <c r="I5" s="77" t="n"/>
      <c r="J5" s="46" t="n"/>
      <c r="K5" s="46" t="n"/>
      <c r="L5" s="46" t="n"/>
      <c r="M5" s="46" t="n"/>
      <c r="N5" s="4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EV-PMM-0002</t>
        </is>
      </c>
      <c r="B6" s="46" t="n"/>
      <c r="C6" s="46" t="n"/>
      <c r="D6" s="46" t="n"/>
      <c r="E6" s="46" t="n"/>
      <c r="F6" s="46" t="n"/>
      <c r="G6" s="46" t="n"/>
      <c r="H6" s="77" t="n"/>
      <c r="I6" s="77" t="n"/>
      <c r="J6" s="46" t="n"/>
      <c r="K6" s="46" t="n"/>
      <c r="L6" s="46" t="n"/>
      <c r="M6" s="46" t="n"/>
      <c r="N6" s="4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EV-PMM-0003</t>
        </is>
      </c>
      <c r="B7" s="46" t="n"/>
      <c r="C7" s="46" t="n"/>
      <c r="D7" s="46" t="n"/>
      <c r="E7" s="46" t="n"/>
      <c r="F7" s="46" t="n"/>
      <c r="G7" s="46" t="n"/>
      <c r="H7" s="77" t="n"/>
      <c r="I7" s="77" t="n"/>
      <c r="J7" s="46" t="n"/>
      <c r="K7" s="46" t="n"/>
      <c r="L7" s="46" t="n"/>
      <c r="M7" s="46" t="n"/>
      <c r="N7" s="4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EV-PMM-0004</t>
        </is>
      </c>
      <c r="B8" s="46" t="n"/>
      <c r="C8" s="46" t="n"/>
      <c r="D8" s="46" t="n"/>
      <c r="E8" s="46" t="n"/>
      <c r="F8" s="46" t="n"/>
      <c r="G8" s="46" t="n"/>
      <c r="H8" s="77" t="n"/>
      <c r="I8" s="77" t="n"/>
      <c r="J8" s="46" t="n"/>
      <c r="K8" s="46" t="n"/>
      <c r="L8" s="46" t="n"/>
      <c r="M8" s="46" t="n"/>
      <c r="N8" s="4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EV-PMM-0005</t>
        </is>
      </c>
      <c r="B9" s="46" t="n"/>
      <c r="C9" s="46" t="n"/>
      <c r="D9" s="46" t="n"/>
      <c r="E9" s="46" t="n"/>
      <c r="F9" s="46" t="n"/>
      <c r="G9" s="46" t="n"/>
      <c r="H9" s="77" t="n"/>
      <c r="I9" s="77" t="n"/>
      <c r="J9" s="46" t="n"/>
      <c r="K9" s="46" t="n"/>
      <c r="L9" s="46" t="n"/>
      <c r="M9" s="46" t="n"/>
      <c r="N9" s="4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EV-PMM-0006</t>
        </is>
      </c>
      <c r="B10" s="46" t="n"/>
      <c r="C10" s="46" t="n"/>
      <c r="D10" s="46" t="n"/>
      <c r="E10" s="46" t="n"/>
      <c r="F10" s="46" t="n"/>
      <c r="G10" s="46" t="n"/>
      <c r="H10" s="77" t="n"/>
      <c r="I10" s="77" t="n"/>
      <c r="J10" s="46" t="n"/>
      <c r="K10" s="46" t="n"/>
      <c r="L10" s="46" t="n"/>
      <c r="M10" s="46" t="n"/>
      <c r="N10" s="4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EV-PMM-0007</t>
        </is>
      </c>
      <c r="B11" s="46" t="n"/>
      <c r="C11" s="46" t="n"/>
      <c r="D11" s="46" t="n"/>
      <c r="E11" s="46" t="n"/>
      <c r="F11" s="46" t="n"/>
      <c r="G11" s="46" t="n"/>
      <c r="H11" s="77" t="n"/>
      <c r="I11" s="77" t="n"/>
      <c r="J11" s="46" t="n"/>
      <c r="K11" s="46" t="n"/>
      <c r="L11" s="46" t="n"/>
      <c r="M11" s="46" t="n"/>
      <c r="N11" s="4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EV-PMM-0008</t>
        </is>
      </c>
      <c r="B12" s="46" t="n"/>
      <c r="C12" s="46" t="n"/>
      <c r="D12" s="46" t="n"/>
      <c r="E12" s="46" t="n"/>
      <c r="F12" s="46" t="n"/>
      <c r="G12" s="46" t="n"/>
      <c r="H12" s="77" t="n"/>
      <c r="I12" s="77" t="n"/>
      <c r="J12" s="46" t="n"/>
      <c r="K12" s="46" t="n"/>
      <c r="L12" s="46" t="n"/>
      <c r="M12" s="46" t="n"/>
      <c r="N12" s="4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EV-PMM-0009</t>
        </is>
      </c>
      <c r="B13" s="46" t="n"/>
      <c r="C13" s="46" t="n"/>
      <c r="D13" s="46" t="n"/>
      <c r="E13" s="46" t="n"/>
      <c r="F13" s="46" t="n"/>
      <c r="G13" s="46" t="n"/>
      <c r="H13" s="77" t="n"/>
      <c r="I13" s="77" t="n"/>
      <c r="J13" s="46" t="n"/>
      <c r="K13" s="46" t="n"/>
      <c r="L13" s="46" t="n"/>
      <c r="M13" s="46" t="n"/>
      <c r="N13" s="4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EV-PMM-0010</t>
        </is>
      </c>
      <c r="B14" s="46" t="n"/>
      <c r="C14" s="46" t="n"/>
      <c r="D14" s="46" t="n"/>
      <c r="E14" s="46" t="n"/>
      <c r="F14" s="46" t="n"/>
      <c r="G14" s="46" t="n"/>
      <c r="H14" s="77" t="n"/>
      <c r="I14" s="77" t="n"/>
      <c r="J14" s="46" t="n"/>
      <c r="K14" s="46" t="n"/>
      <c r="L14" s="46" t="n"/>
      <c r="M14" s="46" t="n"/>
      <c r="N14" s="4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EV-PMM-0011</t>
        </is>
      </c>
      <c r="B15" s="46" t="n"/>
      <c r="C15" s="46" t="n"/>
      <c r="D15" s="46" t="n"/>
      <c r="E15" s="46" t="n"/>
      <c r="F15" s="46" t="n"/>
      <c r="G15" s="46" t="n"/>
      <c r="H15" s="77" t="n"/>
      <c r="I15" s="77" t="n"/>
      <c r="J15" s="46" t="n"/>
      <c r="K15" s="46" t="n"/>
      <c r="L15" s="46" t="n"/>
      <c r="M15" s="46" t="n"/>
      <c r="N15" s="4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EV-PMM-0012</t>
        </is>
      </c>
      <c r="B16" s="46" t="n"/>
      <c r="C16" s="46" t="n"/>
      <c r="D16" s="46" t="n"/>
      <c r="E16" s="46" t="n"/>
      <c r="F16" s="46" t="n"/>
      <c r="G16" s="46" t="n"/>
      <c r="H16" s="77" t="n"/>
      <c r="I16" s="77" t="n"/>
      <c r="J16" s="46" t="n"/>
      <c r="K16" s="46" t="n"/>
      <c r="L16" s="46" t="n"/>
      <c r="M16" s="46" t="n"/>
      <c r="N16" s="4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EV-PMM-0013</t>
        </is>
      </c>
      <c r="B17" s="46" t="n"/>
      <c r="C17" s="46" t="n"/>
      <c r="D17" s="46" t="n"/>
      <c r="E17" s="46" t="n"/>
      <c r="F17" s="46" t="n"/>
      <c r="G17" s="46" t="n"/>
      <c r="H17" s="77" t="n"/>
      <c r="I17" s="77" t="n"/>
      <c r="J17" s="46" t="n"/>
      <c r="K17" s="46" t="n"/>
      <c r="L17" s="46" t="n"/>
      <c r="M17" s="46" t="n"/>
      <c r="N17" s="4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EV-PMM-0014</t>
        </is>
      </c>
      <c r="B18" s="46" t="n"/>
      <c r="C18" s="46" t="n"/>
      <c r="D18" s="46" t="n"/>
      <c r="E18" s="46" t="n"/>
      <c r="F18" s="46" t="n"/>
      <c r="G18" s="46" t="n"/>
      <c r="H18" s="77" t="n"/>
      <c r="I18" s="77" t="n"/>
      <c r="J18" s="46" t="n"/>
      <c r="K18" s="46" t="n"/>
      <c r="L18" s="46" t="n"/>
      <c r="M18" s="46" t="n"/>
      <c r="N18" s="4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EV-PMM-0015</t>
        </is>
      </c>
      <c r="B19" s="46" t="n"/>
      <c r="C19" s="46" t="n"/>
      <c r="D19" s="46" t="n"/>
      <c r="E19" s="46" t="n"/>
      <c r="F19" s="46" t="n"/>
      <c r="G19" s="46" t="n"/>
      <c r="H19" s="77" t="n"/>
      <c r="I19" s="77" t="n"/>
      <c r="J19" s="46" t="n"/>
      <c r="K19" s="46" t="n"/>
      <c r="L19" s="46" t="n"/>
      <c r="M19" s="46" t="n"/>
      <c r="N19" s="4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EV-PMM-0016</t>
        </is>
      </c>
      <c r="B20" s="46" t="n"/>
      <c r="C20" s="46" t="n"/>
      <c r="D20" s="46" t="n"/>
      <c r="E20" s="46" t="n"/>
      <c r="F20" s="46" t="n"/>
      <c r="G20" s="46" t="n"/>
      <c r="H20" s="77" t="n"/>
      <c r="I20" s="77" t="n"/>
      <c r="J20" s="46" t="n"/>
      <c r="K20" s="46" t="n"/>
      <c r="L20" s="46" t="n"/>
      <c r="M20" s="46" t="n"/>
      <c r="N20" s="4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EV-PMM-0017</t>
        </is>
      </c>
      <c r="B21" s="46" t="n"/>
      <c r="C21" s="46" t="n"/>
      <c r="D21" s="46" t="n"/>
      <c r="E21" s="46" t="n"/>
      <c r="F21" s="46" t="n"/>
      <c r="G21" s="46" t="n"/>
      <c r="H21" s="77" t="n"/>
      <c r="I21" s="77" t="n"/>
      <c r="J21" s="46" t="n"/>
      <c r="K21" s="46" t="n"/>
      <c r="L21" s="46" t="n"/>
      <c r="M21" s="46" t="n"/>
      <c r="N21" s="4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EV-PMM-0018</t>
        </is>
      </c>
      <c r="B22" s="46" t="n"/>
      <c r="C22" s="46" t="n"/>
      <c r="D22" s="46" t="n"/>
      <c r="E22" s="46" t="n"/>
      <c r="F22" s="46" t="n"/>
      <c r="G22" s="46" t="n"/>
      <c r="H22" s="77" t="n"/>
      <c r="I22" s="77" t="n"/>
      <c r="J22" s="46" t="n"/>
      <c r="K22" s="46" t="n"/>
      <c r="L22" s="46" t="n"/>
      <c r="M22" s="46" t="n"/>
      <c r="N22" s="4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EV-PMM-0019</t>
        </is>
      </c>
      <c r="B23" s="46" t="n"/>
      <c r="C23" s="46" t="n"/>
      <c r="D23" s="46" t="n"/>
      <c r="E23" s="46" t="n"/>
      <c r="F23" s="46" t="n"/>
      <c r="G23" s="46" t="n"/>
      <c r="H23" s="77" t="n"/>
      <c r="I23" s="77" t="n"/>
      <c r="J23" s="46" t="n"/>
      <c r="K23" s="46" t="n"/>
      <c r="L23" s="46" t="n"/>
      <c r="M23" s="46" t="n"/>
      <c r="N23" s="4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EV-PMM-0020</t>
        </is>
      </c>
      <c r="B24" s="46" t="n"/>
      <c r="C24" s="46" t="n"/>
      <c r="D24" s="46" t="n"/>
      <c r="E24" s="46" t="n"/>
      <c r="F24" s="46" t="n"/>
      <c r="G24" s="46" t="n"/>
      <c r="H24" s="77" t="n"/>
      <c r="I24" s="77" t="n"/>
      <c r="J24" s="46" t="n"/>
      <c r="K24" s="46" t="n"/>
      <c r="L24" s="46" t="n"/>
      <c r="M24" s="46" t="n"/>
      <c r="N24" s="4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EV-PMM-0021</t>
        </is>
      </c>
      <c r="B25" s="46" t="n"/>
      <c r="C25" s="46" t="n"/>
      <c r="D25" s="46" t="n"/>
      <c r="E25" s="46" t="n"/>
      <c r="F25" s="46" t="n"/>
      <c r="G25" s="46" t="n"/>
      <c r="H25" s="77" t="n"/>
      <c r="I25" s="77" t="n"/>
      <c r="J25" s="46" t="n"/>
      <c r="K25" s="46" t="n"/>
      <c r="L25" s="46" t="n"/>
      <c r="M25" s="46" t="n"/>
      <c r="N25" s="4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EV-PMM-0022</t>
        </is>
      </c>
      <c r="B26" s="46" t="n"/>
      <c r="C26" s="46" t="n"/>
      <c r="D26" s="46" t="n"/>
      <c r="E26" s="46" t="n"/>
      <c r="F26" s="46" t="n"/>
      <c r="G26" s="46" t="n"/>
      <c r="H26" s="77" t="n"/>
      <c r="I26" s="77" t="n"/>
      <c r="J26" s="46" t="n"/>
      <c r="K26" s="46" t="n"/>
      <c r="L26" s="46" t="n"/>
      <c r="M26" s="46" t="n"/>
      <c r="N26" s="4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EV-PMM-0023</t>
        </is>
      </c>
      <c r="B27" s="46" t="n"/>
      <c r="C27" s="46" t="n"/>
      <c r="D27" s="46" t="n"/>
      <c r="E27" s="46" t="n"/>
      <c r="F27" s="46" t="n"/>
      <c r="G27" s="46" t="n"/>
      <c r="H27" s="77" t="n"/>
      <c r="I27" s="77" t="n"/>
      <c r="J27" s="46" t="n"/>
      <c r="K27" s="46" t="n"/>
      <c r="L27" s="46" t="n"/>
      <c r="M27" s="46" t="n"/>
      <c r="N27" s="4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EV-PMM-0024</t>
        </is>
      </c>
      <c r="B28" s="46" t="n"/>
      <c r="C28" s="46" t="n"/>
      <c r="D28" s="46" t="n"/>
      <c r="E28" s="46" t="n"/>
      <c r="F28" s="46" t="n"/>
      <c r="G28" s="46" t="n"/>
      <c r="H28" s="77" t="n"/>
      <c r="I28" s="77" t="n"/>
      <c r="J28" s="46" t="n"/>
      <c r="K28" s="46" t="n"/>
      <c r="L28" s="46" t="n"/>
      <c r="M28" s="46" t="n"/>
      <c r="N28" s="4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EV-PMM-0025</t>
        </is>
      </c>
      <c r="B29" s="46" t="n"/>
      <c r="C29" s="46" t="n"/>
      <c r="D29" s="46" t="n"/>
      <c r="E29" s="46" t="n"/>
      <c r="F29" s="46" t="n"/>
      <c r="G29" s="46" t="n"/>
      <c r="H29" s="77" t="n"/>
      <c r="I29" s="77" t="n"/>
      <c r="J29" s="46" t="n"/>
      <c r="K29" s="46" t="n"/>
      <c r="L29" s="46" t="n"/>
      <c r="M29" s="46" t="n"/>
      <c r="N29" s="4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EV-PMM-0026</t>
        </is>
      </c>
      <c r="B30" s="46" t="n"/>
      <c r="C30" s="46" t="n"/>
      <c r="D30" s="46" t="n"/>
      <c r="E30" s="46" t="n"/>
      <c r="F30" s="46" t="n"/>
      <c r="G30" s="46" t="n"/>
      <c r="H30" s="77" t="n"/>
      <c r="I30" s="77" t="n"/>
      <c r="J30" s="46" t="n"/>
      <c r="K30" s="46" t="n"/>
      <c r="L30" s="46" t="n"/>
      <c r="M30" s="46" t="n"/>
      <c r="N30" s="4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EV-PMM-0027</t>
        </is>
      </c>
      <c r="B31" s="46" t="n"/>
      <c r="C31" s="46" t="n"/>
      <c r="D31" s="46" t="n"/>
      <c r="E31" s="46" t="n"/>
      <c r="F31" s="46" t="n"/>
      <c r="G31" s="46" t="n"/>
      <c r="H31" s="77" t="n"/>
      <c r="I31" s="77" t="n"/>
      <c r="J31" s="46" t="n"/>
      <c r="K31" s="46" t="n"/>
      <c r="L31" s="46" t="n"/>
      <c r="M31" s="46" t="n"/>
      <c r="N31" s="4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EV-PMM-0028</t>
        </is>
      </c>
      <c r="B32" s="46" t="n"/>
      <c r="C32" s="46" t="n"/>
      <c r="D32" s="46" t="n"/>
      <c r="E32" s="46" t="n"/>
      <c r="F32" s="46" t="n"/>
      <c r="G32" s="46" t="n"/>
      <c r="H32" s="77" t="n"/>
      <c r="I32" s="77" t="n"/>
      <c r="J32" s="46" t="n"/>
      <c r="K32" s="46" t="n"/>
      <c r="L32" s="46" t="n"/>
      <c r="M32" s="46" t="n"/>
      <c r="N32" s="4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EV-PMM-0029</t>
        </is>
      </c>
      <c r="B33" s="46" t="n"/>
      <c r="C33" s="46" t="n"/>
      <c r="D33" s="46" t="n"/>
      <c r="E33" s="46" t="n"/>
      <c r="F33" s="46" t="n"/>
      <c r="G33" s="46" t="n"/>
      <c r="H33" s="77" t="n"/>
      <c r="I33" s="77" t="n"/>
      <c r="J33" s="46" t="n"/>
      <c r="K33" s="46" t="n"/>
      <c r="L33" s="46" t="n"/>
      <c r="M33" s="46" t="n"/>
      <c r="N33" s="4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EV-PMM-0030</t>
        </is>
      </c>
      <c r="B34" s="46" t="n"/>
      <c r="C34" s="46" t="n"/>
      <c r="D34" s="46" t="n"/>
      <c r="E34" s="46" t="n"/>
      <c r="F34" s="46" t="n"/>
      <c r="G34" s="46" t="n"/>
      <c r="H34" s="77" t="n"/>
      <c r="I34" s="77" t="n"/>
      <c r="J34" s="46" t="n"/>
      <c r="K34" s="46" t="n"/>
      <c r="L34" s="46" t="n"/>
      <c r="M34" s="46" t="n"/>
      <c r="N34" s="4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EV-PMM-0031</t>
        </is>
      </c>
      <c r="B35" s="46" t="n"/>
      <c r="C35" s="46" t="n"/>
      <c r="D35" s="46" t="n"/>
      <c r="E35" s="46" t="n"/>
      <c r="F35" s="46" t="n"/>
      <c r="G35" s="46" t="n"/>
      <c r="H35" s="77" t="n"/>
      <c r="I35" s="77" t="n"/>
      <c r="J35" s="46" t="n"/>
      <c r="K35" s="46" t="n"/>
      <c r="L35" s="46" t="n"/>
      <c r="M35" s="46" t="n"/>
      <c r="N35" s="4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EV-PMM-0032</t>
        </is>
      </c>
      <c r="B36" s="46" t="n"/>
      <c r="C36" s="46" t="n"/>
      <c r="D36" s="46" t="n"/>
      <c r="E36" s="46" t="n"/>
      <c r="F36" s="46" t="n"/>
      <c r="G36" s="46" t="n"/>
      <c r="H36" s="77" t="n"/>
      <c r="I36" s="77" t="n"/>
      <c r="J36" s="46" t="n"/>
      <c r="K36" s="46" t="n"/>
      <c r="L36" s="46" t="n"/>
      <c r="M36" s="46" t="n"/>
      <c r="N36" s="4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EV-PMM-0033</t>
        </is>
      </c>
      <c r="B37" s="46" t="n"/>
      <c r="C37" s="46" t="n"/>
      <c r="D37" s="46" t="n"/>
      <c r="E37" s="46" t="n"/>
      <c r="F37" s="46" t="n"/>
      <c r="G37" s="46" t="n"/>
      <c r="H37" s="77" t="n"/>
      <c r="I37" s="77" t="n"/>
      <c r="J37" s="46" t="n"/>
      <c r="K37" s="46" t="n"/>
      <c r="L37" s="46" t="n"/>
      <c r="M37" s="46" t="n"/>
      <c r="N37" s="4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EV-PMM-0034</t>
        </is>
      </c>
      <c r="B38" s="46" t="n"/>
      <c r="C38" s="46" t="n"/>
      <c r="D38" s="46" t="n"/>
      <c r="E38" s="46" t="n"/>
      <c r="F38" s="46" t="n"/>
      <c r="G38" s="46" t="n"/>
      <c r="H38" s="77" t="n"/>
      <c r="I38" s="77" t="n"/>
      <c r="J38" s="46" t="n"/>
      <c r="K38" s="46" t="n"/>
      <c r="L38" s="46" t="n"/>
      <c r="M38" s="46" t="n"/>
      <c r="N38" s="4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EV-PMM-0035</t>
        </is>
      </c>
      <c r="B39" s="46" t="n"/>
      <c r="C39" s="46" t="n"/>
      <c r="D39" s="46" t="n"/>
      <c r="E39" s="46" t="n"/>
      <c r="F39" s="46" t="n"/>
      <c r="G39" s="46" t="n"/>
      <c r="H39" s="77" t="n"/>
      <c r="I39" s="77" t="n"/>
      <c r="J39" s="46" t="n"/>
      <c r="K39" s="46" t="n"/>
      <c r="L39" s="46" t="n"/>
      <c r="M39" s="46" t="n"/>
      <c r="N39" s="4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EV-PMM-0036</t>
        </is>
      </c>
      <c r="B40" s="46" t="n"/>
      <c r="C40" s="46" t="n"/>
      <c r="D40" s="46" t="n"/>
      <c r="E40" s="46" t="n"/>
      <c r="F40" s="46" t="n"/>
      <c r="G40" s="46" t="n"/>
      <c r="H40" s="77" t="n"/>
      <c r="I40" s="77" t="n"/>
      <c r="J40" s="46" t="n"/>
      <c r="K40" s="46" t="n"/>
      <c r="L40" s="46" t="n"/>
      <c r="M40" s="46" t="n"/>
      <c r="N40" s="4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EV-PMM-0037</t>
        </is>
      </c>
      <c r="B41" s="46" t="n"/>
      <c r="C41" s="46" t="n"/>
      <c r="D41" s="46" t="n"/>
      <c r="E41" s="46" t="n"/>
      <c r="F41" s="46" t="n"/>
      <c r="G41" s="46" t="n"/>
      <c r="H41" s="77" t="n"/>
      <c r="I41" s="77" t="n"/>
      <c r="J41" s="46" t="n"/>
      <c r="K41" s="46" t="n"/>
      <c r="L41" s="46" t="n"/>
      <c r="M41" s="46" t="n"/>
      <c r="N41" s="4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EV-PMM-0038</t>
        </is>
      </c>
      <c r="B42" s="46" t="n"/>
      <c r="C42" s="46" t="n"/>
      <c r="D42" s="46" t="n"/>
      <c r="E42" s="46" t="n"/>
      <c r="F42" s="46" t="n"/>
      <c r="G42" s="46" t="n"/>
      <c r="H42" s="77" t="n"/>
      <c r="I42" s="77" t="n"/>
      <c r="J42" s="46" t="n"/>
      <c r="K42" s="46" t="n"/>
      <c r="L42" s="46" t="n"/>
      <c r="M42" s="46" t="n"/>
      <c r="N42" s="4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EV-PMM-0039</t>
        </is>
      </c>
      <c r="B43" s="46" t="n"/>
      <c r="C43" s="46" t="n"/>
      <c r="D43" s="46" t="n"/>
      <c r="E43" s="46" t="n"/>
      <c r="F43" s="46" t="n"/>
      <c r="G43" s="46" t="n"/>
      <c r="H43" s="77" t="n"/>
      <c r="I43" s="77" t="n"/>
      <c r="J43" s="46" t="n"/>
      <c r="K43" s="46" t="n"/>
      <c r="L43" s="46" t="n"/>
      <c r="M43" s="46" t="n"/>
      <c r="N43" s="4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EV-PMM-0040</t>
        </is>
      </c>
      <c r="B44" s="46" t="n"/>
      <c r="C44" s="46" t="n"/>
      <c r="D44" s="46" t="n"/>
      <c r="E44" s="46" t="n"/>
      <c r="F44" s="46" t="n"/>
      <c r="G44" s="46" t="n"/>
      <c r="H44" s="77" t="n"/>
      <c r="I44" s="77" t="n"/>
      <c r="J44" s="46" t="n"/>
      <c r="K44" s="46" t="n"/>
      <c r="L44" s="46" t="n"/>
      <c r="M44" s="46" t="n"/>
      <c r="N44" s="4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EV-PMM-0041</t>
        </is>
      </c>
      <c r="B45" s="46" t="n"/>
      <c r="C45" s="46" t="n"/>
      <c r="D45" s="46" t="n"/>
      <c r="E45" s="46" t="n"/>
      <c r="F45" s="46" t="n"/>
      <c r="G45" s="46" t="n"/>
      <c r="H45" s="77" t="n"/>
      <c r="I45" s="77" t="n"/>
      <c r="J45" s="46" t="n"/>
      <c r="K45" s="46" t="n"/>
      <c r="L45" s="46" t="n"/>
      <c r="M45" s="46" t="n"/>
      <c r="N45" s="4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EV-PMM-0042</t>
        </is>
      </c>
      <c r="B46" s="46" t="n"/>
      <c r="C46" s="46" t="n"/>
      <c r="D46" s="46" t="n"/>
      <c r="E46" s="46" t="n"/>
      <c r="F46" s="46" t="n"/>
      <c r="G46" s="46" t="n"/>
      <c r="H46" s="77" t="n"/>
      <c r="I46" s="77" t="n"/>
      <c r="J46" s="46" t="n"/>
      <c r="K46" s="46" t="n"/>
      <c r="L46" s="46" t="n"/>
      <c r="M46" s="46" t="n"/>
      <c r="N46" s="4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EV-PMM-0043</t>
        </is>
      </c>
      <c r="B47" s="46" t="n"/>
      <c r="C47" s="46" t="n"/>
      <c r="D47" s="46" t="n"/>
      <c r="E47" s="46" t="n"/>
      <c r="F47" s="46" t="n"/>
      <c r="G47" s="46" t="n"/>
      <c r="H47" s="77" t="n"/>
      <c r="I47" s="77" t="n"/>
      <c r="J47" s="46" t="n"/>
      <c r="K47" s="46" t="n"/>
      <c r="L47" s="46" t="n"/>
      <c r="M47" s="46" t="n"/>
      <c r="N47" s="4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EV-PMM-0044</t>
        </is>
      </c>
      <c r="B48" s="46" t="n"/>
      <c r="C48" s="46" t="n"/>
      <c r="D48" s="46" t="n"/>
      <c r="E48" s="46" t="n"/>
      <c r="F48" s="46" t="n"/>
      <c r="G48" s="46" t="n"/>
      <c r="H48" s="77" t="n"/>
      <c r="I48" s="77" t="n"/>
      <c r="J48" s="46" t="n"/>
      <c r="K48" s="46" t="n"/>
      <c r="L48" s="46" t="n"/>
      <c r="M48" s="46" t="n"/>
      <c r="N48" s="4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EV-PMM-0045</t>
        </is>
      </c>
      <c r="B49" s="46" t="n"/>
      <c r="C49" s="46" t="n"/>
      <c r="D49" s="46" t="n"/>
      <c r="E49" s="46" t="n"/>
      <c r="F49" s="46" t="n"/>
      <c r="G49" s="46" t="n"/>
      <c r="H49" s="77" t="n"/>
      <c r="I49" s="77" t="n"/>
      <c r="J49" s="46" t="n"/>
      <c r="K49" s="46" t="n"/>
      <c r="L49" s="46" t="n"/>
      <c r="M49" s="46" t="n"/>
      <c r="N49" s="4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EV-PMM-0046</t>
        </is>
      </c>
      <c r="B50" s="46" t="n"/>
      <c r="C50" s="46" t="n"/>
      <c r="D50" s="46" t="n"/>
      <c r="E50" s="46" t="n"/>
      <c r="F50" s="46" t="n"/>
      <c r="G50" s="46" t="n"/>
      <c r="H50" s="77" t="n"/>
      <c r="I50" s="77" t="n"/>
      <c r="J50" s="46" t="n"/>
      <c r="K50" s="46" t="n"/>
      <c r="L50" s="46" t="n"/>
      <c r="M50" s="46" t="n"/>
      <c r="N50" s="4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EV-PMM-0047</t>
        </is>
      </c>
      <c r="B51" s="46" t="n"/>
      <c r="C51" s="46" t="n"/>
      <c r="D51" s="46" t="n"/>
      <c r="E51" s="46" t="n"/>
      <c r="F51" s="46" t="n"/>
      <c r="G51" s="46" t="n"/>
      <c r="H51" s="77" t="n"/>
      <c r="I51" s="77" t="n"/>
      <c r="J51" s="46" t="n"/>
      <c r="K51" s="46" t="n"/>
      <c r="L51" s="46" t="n"/>
      <c r="M51" s="46" t="n"/>
      <c r="N51" s="4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EV-PMM-0048</t>
        </is>
      </c>
      <c r="B52" s="46" t="n"/>
      <c r="C52" s="46" t="n"/>
      <c r="D52" s="46" t="n"/>
      <c r="E52" s="46" t="n"/>
      <c r="F52" s="46" t="n"/>
      <c r="G52" s="46" t="n"/>
      <c r="H52" s="77" t="n"/>
      <c r="I52" s="77" t="n"/>
      <c r="J52" s="46" t="n"/>
      <c r="K52" s="46" t="n"/>
      <c r="L52" s="46" t="n"/>
      <c r="M52" s="46" t="n"/>
      <c r="N52" s="4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EV-PMM-0049</t>
        </is>
      </c>
      <c r="B53" s="46" t="n"/>
      <c r="C53" s="46" t="n"/>
      <c r="D53" s="46" t="n"/>
      <c r="E53" s="46" t="n"/>
      <c r="F53" s="46" t="n"/>
      <c r="G53" s="46" t="n"/>
      <c r="H53" s="77" t="n"/>
      <c r="I53" s="77" t="n"/>
      <c r="J53" s="46" t="n"/>
      <c r="K53" s="46" t="n"/>
      <c r="L53" s="46" t="n"/>
      <c r="M53" s="46" t="n"/>
      <c r="N53" s="4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EV-PMM-0050</t>
        </is>
      </c>
      <c r="B54" s="46" t="n"/>
      <c r="C54" s="46" t="n"/>
      <c r="D54" s="46" t="n"/>
      <c r="E54" s="46" t="n"/>
      <c r="F54" s="46" t="n"/>
      <c r="G54" s="46" t="n"/>
      <c r="H54" s="77" t="n"/>
      <c r="I54" s="77" t="n"/>
      <c r="J54" s="46" t="n"/>
      <c r="K54" s="46" t="n"/>
      <c r="L54" s="46" t="n"/>
      <c r="M54" s="46" t="n"/>
      <c r="N54" s="4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EV-PMM-0051</t>
        </is>
      </c>
      <c r="B55" s="46" t="n"/>
      <c r="C55" s="46" t="n"/>
      <c r="D55" s="46" t="n"/>
      <c r="E55" s="46" t="n"/>
      <c r="F55" s="46" t="n"/>
      <c r="G55" s="46" t="n"/>
      <c r="H55" s="77" t="n"/>
      <c r="I55" s="77" t="n"/>
      <c r="J55" s="46" t="n"/>
      <c r="K55" s="46" t="n"/>
      <c r="L55" s="46" t="n"/>
      <c r="M55" s="46" t="n"/>
      <c r="N55" s="4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EV-PMM-0052</t>
        </is>
      </c>
      <c r="B56" s="46" t="n"/>
      <c r="C56" s="46" t="n"/>
      <c r="D56" s="46" t="n"/>
      <c r="E56" s="46" t="n"/>
      <c r="F56" s="46" t="n"/>
      <c r="G56" s="46" t="n"/>
      <c r="H56" s="77" t="n"/>
      <c r="I56" s="77" t="n"/>
      <c r="J56" s="46" t="n"/>
      <c r="K56" s="46" t="n"/>
      <c r="L56" s="46" t="n"/>
      <c r="M56" s="46" t="n"/>
      <c r="N56" s="4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EV-PMM-0053</t>
        </is>
      </c>
      <c r="B57" s="46" t="n"/>
      <c r="C57" s="46" t="n"/>
      <c r="D57" s="46" t="n"/>
      <c r="E57" s="46" t="n"/>
      <c r="F57" s="46" t="n"/>
      <c r="G57" s="46" t="n"/>
      <c r="H57" s="77" t="n"/>
      <c r="I57" s="77" t="n"/>
      <c r="J57" s="46" t="n"/>
      <c r="K57" s="46" t="n"/>
      <c r="L57" s="46" t="n"/>
      <c r="M57" s="46" t="n"/>
      <c r="N57" s="4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EV-PMM-0054</t>
        </is>
      </c>
      <c r="B58" s="46" t="n"/>
      <c r="C58" s="46" t="n"/>
      <c r="D58" s="46" t="n"/>
      <c r="E58" s="46" t="n"/>
      <c r="F58" s="46" t="n"/>
      <c r="G58" s="46" t="n"/>
      <c r="H58" s="77" t="n"/>
      <c r="I58" s="77" t="n"/>
      <c r="J58" s="46" t="n"/>
      <c r="K58" s="46" t="n"/>
      <c r="L58" s="46" t="n"/>
      <c r="M58" s="46" t="n"/>
      <c r="N58" s="4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EV-PMM-0055</t>
        </is>
      </c>
      <c r="B59" s="46" t="n"/>
      <c r="C59" s="46" t="n"/>
      <c r="D59" s="46" t="n"/>
      <c r="E59" s="46" t="n"/>
      <c r="F59" s="46" t="n"/>
      <c r="G59" s="46" t="n"/>
      <c r="H59" s="77" t="n"/>
      <c r="I59" s="77" t="n"/>
      <c r="J59" s="46" t="n"/>
      <c r="K59" s="46" t="n"/>
      <c r="L59" s="46" t="n"/>
      <c r="M59" s="46" t="n"/>
      <c r="N59" s="4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EV-PMM-0056</t>
        </is>
      </c>
      <c r="B60" s="46" t="n"/>
      <c r="C60" s="46" t="n"/>
      <c r="D60" s="46" t="n"/>
      <c r="E60" s="46" t="n"/>
      <c r="F60" s="46" t="n"/>
      <c r="G60" s="46" t="n"/>
      <c r="H60" s="77" t="n"/>
      <c r="I60" s="77" t="n"/>
      <c r="J60" s="46" t="n"/>
      <c r="K60" s="46" t="n"/>
      <c r="L60" s="46" t="n"/>
      <c r="M60" s="46" t="n"/>
      <c r="N60" s="4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EV-PMM-0057</t>
        </is>
      </c>
      <c r="B61" s="46" t="n"/>
      <c r="C61" s="46" t="n"/>
      <c r="D61" s="46" t="n"/>
      <c r="E61" s="46" t="n"/>
      <c r="F61" s="46" t="n"/>
      <c r="G61" s="46" t="n"/>
      <c r="H61" s="77" t="n"/>
      <c r="I61" s="77" t="n"/>
      <c r="J61" s="46" t="n"/>
      <c r="K61" s="46" t="n"/>
      <c r="L61" s="46" t="n"/>
      <c r="M61" s="46" t="n"/>
      <c r="N61" s="4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EV-PMM-0058</t>
        </is>
      </c>
      <c r="B62" s="46" t="n"/>
      <c r="C62" s="46" t="n"/>
      <c r="D62" s="46" t="n"/>
      <c r="E62" s="46" t="n"/>
      <c r="F62" s="46" t="n"/>
      <c r="G62" s="46" t="n"/>
      <c r="H62" s="77" t="n"/>
      <c r="I62" s="77" t="n"/>
      <c r="J62" s="46" t="n"/>
      <c r="K62" s="46" t="n"/>
      <c r="L62" s="46" t="n"/>
      <c r="M62" s="46" t="n"/>
      <c r="N62" s="4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EV-PMM-0059</t>
        </is>
      </c>
      <c r="B63" s="46" t="n"/>
      <c r="C63" s="46" t="n"/>
      <c r="D63" s="46" t="n"/>
      <c r="E63" s="46" t="n"/>
      <c r="F63" s="46" t="n"/>
      <c r="G63" s="46" t="n"/>
      <c r="H63" s="77" t="n"/>
      <c r="I63" s="77" t="n"/>
      <c r="J63" s="46" t="n"/>
      <c r="K63" s="46" t="n"/>
      <c r="L63" s="46" t="n"/>
      <c r="M63" s="46" t="n"/>
      <c r="N63" s="4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EV-PMM-0060</t>
        </is>
      </c>
      <c r="B64" s="46" t="n"/>
      <c r="C64" s="46" t="n"/>
      <c r="D64" s="46" t="n"/>
      <c r="E64" s="46" t="n"/>
      <c r="F64" s="46" t="n"/>
      <c r="G64" s="46" t="n"/>
      <c r="H64" s="77" t="n"/>
      <c r="I64" s="77" t="n"/>
      <c r="J64" s="46" t="n"/>
      <c r="K64" s="46" t="n"/>
      <c r="L64" s="46" t="n"/>
      <c r="M64" s="46" t="n"/>
      <c r="N64" s="4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EV-PMM-0061</t>
        </is>
      </c>
      <c r="B65" s="46" t="n"/>
      <c r="C65" s="46" t="n"/>
      <c r="D65" s="46" t="n"/>
      <c r="E65" s="46" t="n"/>
      <c r="F65" s="46" t="n"/>
      <c r="G65" s="46" t="n"/>
      <c r="H65" s="77" t="n"/>
      <c r="I65" s="77" t="n"/>
      <c r="J65" s="46" t="n"/>
      <c r="K65" s="46" t="n"/>
      <c r="L65" s="46" t="n"/>
      <c r="M65" s="46" t="n"/>
      <c r="N65" s="4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EV-PMM-0062</t>
        </is>
      </c>
      <c r="B66" s="46" t="n"/>
      <c r="C66" s="46" t="n"/>
      <c r="D66" s="46" t="n"/>
      <c r="E66" s="46" t="n"/>
      <c r="F66" s="46" t="n"/>
      <c r="G66" s="46" t="n"/>
      <c r="H66" s="77" t="n"/>
      <c r="I66" s="77" t="n"/>
      <c r="J66" s="46" t="n"/>
      <c r="K66" s="46" t="n"/>
      <c r="L66" s="46" t="n"/>
      <c r="M66" s="46" t="n"/>
      <c r="N66" s="4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EV-PMM-0063</t>
        </is>
      </c>
      <c r="B67" s="46" t="n"/>
      <c r="C67" s="46" t="n"/>
      <c r="D67" s="46" t="n"/>
      <c r="E67" s="46" t="n"/>
      <c r="F67" s="46" t="n"/>
      <c r="G67" s="46" t="n"/>
      <c r="H67" s="77" t="n"/>
      <c r="I67" s="77" t="n"/>
      <c r="J67" s="46" t="n"/>
      <c r="K67" s="46" t="n"/>
      <c r="L67" s="46" t="n"/>
      <c r="M67" s="46" t="n"/>
      <c r="N67" s="4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EV-PMM-0064</t>
        </is>
      </c>
      <c r="B68" s="46" t="n"/>
      <c r="C68" s="46" t="n"/>
      <c r="D68" s="46" t="n"/>
      <c r="E68" s="46" t="n"/>
      <c r="F68" s="46" t="n"/>
      <c r="G68" s="46" t="n"/>
      <c r="H68" s="77" t="n"/>
      <c r="I68" s="77" t="n"/>
      <c r="J68" s="46" t="n"/>
      <c r="K68" s="46" t="n"/>
      <c r="L68" s="46" t="n"/>
      <c r="M68" s="46" t="n"/>
      <c r="N68" s="4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EV-PMM-0065</t>
        </is>
      </c>
      <c r="B69" s="46" t="n"/>
      <c r="C69" s="46" t="n"/>
      <c r="D69" s="46" t="n"/>
      <c r="E69" s="46" t="n"/>
      <c r="F69" s="46" t="n"/>
      <c r="G69" s="46" t="n"/>
      <c r="H69" s="77" t="n"/>
      <c r="I69" s="77" t="n"/>
      <c r="J69" s="46" t="n"/>
      <c r="K69" s="46" t="n"/>
      <c r="L69" s="46" t="n"/>
      <c r="M69" s="46" t="n"/>
      <c r="N69" s="4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EV-PMM-0066</t>
        </is>
      </c>
      <c r="B70" s="46" t="n"/>
      <c r="C70" s="46" t="n"/>
      <c r="D70" s="46" t="n"/>
      <c r="E70" s="46" t="n"/>
      <c r="F70" s="46" t="n"/>
      <c r="G70" s="46" t="n"/>
      <c r="H70" s="77" t="n"/>
      <c r="I70" s="77" t="n"/>
      <c r="J70" s="46" t="n"/>
      <c r="K70" s="46" t="n"/>
      <c r="L70" s="46" t="n"/>
      <c r="M70" s="46" t="n"/>
      <c r="N70" s="4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EV-PMM-0067</t>
        </is>
      </c>
      <c r="B71" s="46" t="n"/>
      <c r="C71" s="46" t="n"/>
      <c r="D71" s="46" t="n"/>
      <c r="E71" s="46" t="n"/>
      <c r="F71" s="46" t="n"/>
      <c r="G71" s="46" t="n"/>
      <c r="H71" s="77" t="n"/>
      <c r="I71" s="77" t="n"/>
      <c r="J71" s="46" t="n"/>
      <c r="K71" s="46" t="n"/>
      <c r="L71" s="46" t="n"/>
      <c r="M71" s="46" t="n"/>
      <c r="N71" s="4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EV-PMM-0068</t>
        </is>
      </c>
      <c r="B72" s="46" t="n"/>
      <c r="C72" s="46" t="n"/>
      <c r="D72" s="46" t="n"/>
      <c r="E72" s="46" t="n"/>
      <c r="F72" s="46" t="n"/>
      <c r="G72" s="46" t="n"/>
      <c r="H72" s="77" t="n"/>
      <c r="I72" s="77" t="n"/>
      <c r="J72" s="46" t="n"/>
      <c r="K72" s="46" t="n"/>
      <c r="L72" s="46" t="n"/>
      <c r="M72" s="46" t="n"/>
      <c r="N72" s="4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EV-PMM-0069</t>
        </is>
      </c>
      <c r="B73" s="46" t="n"/>
      <c r="C73" s="46" t="n"/>
      <c r="D73" s="46" t="n"/>
      <c r="E73" s="46" t="n"/>
      <c r="F73" s="46" t="n"/>
      <c r="G73" s="46" t="n"/>
      <c r="H73" s="77" t="n"/>
      <c r="I73" s="77" t="n"/>
      <c r="J73" s="46" t="n"/>
      <c r="K73" s="46" t="n"/>
      <c r="L73" s="46" t="n"/>
      <c r="M73" s="46" t="n"/>
      <c r="N73" s="4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EV-PMM-0070</t>
        </is>
      </c>
      <c r="B74" s="46" t="n"/>
      <c r="C74" s="46" t="n"/>
      <c r="D74" s="46" t="n"/>
      <c r="E74" s="46" t="n"/>
      <c r="F74" s="46" t="n"/>
      <c r="G74" s="46" t="n"/>
      <c r="H74" s="77" t="n"/>
      <c r="I74" s="77" t="n"/>
      <c r="J74" s="46" t="n"/>
      <c r="K74" s="46" t="n"/>
      <c r="L74" s="46" t="n"/>
      <c r="M74" s="46" t="n"/>
      <c r="N74" s="4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EV-PMM-0071</t>
        </is>
      </c>
      <c r="B75" s="46" t="n"/>
      <c r="C75" s="46" t="n"/>
      <c r="D75" s="46" t="n"/>
      <c r="E75" s="46" t="n"/>
      <c r="F75" s="46" t="n"/>
      <c r="G75" s="46" t="n"/>
      <c r="H75" s="77" t="n"/>
      <c r="I75" s="77" t="n"/>
      <c r="J75" s="46" t="n"/>
      <c r="K75" s="46" t="n"/>
      <c r="L75" s="46" t="n"/>
      <c r="M75" s="46" t="n"/>
      <c r="N75" s="4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EV-PMM-0072</t>
        </is>
      </c>
      <c r="B76" s="46" t="n"/>
      <c r="C76" s="46" t="n"/>
      <c r="D76" s="46" t="n"/>
      <c r="E76" s="46" t="n"/>
      <c r="F76" s="46" t="n"/>
      <c r="G76" s="46" t="n"/>
      <c r="H76" s="77" t="n"/>
      <c r="I76" s="77" t="n"/>
      <c r="J76" s="46" t="n"/>
      <c r="K76" s="46" t="n"/>
      <c r="L76" s="46" t="n"/>
      <c r="M76" s="46" t="n"/>
      <c r="N76" s="4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EV-PMM-0073</t>
        </is>
      </c>
      <c r="B77" s="46" t="n"/>
      <c r="C77" s="46" t="n"/>
      <c r="D77" s="46" t="n"/>
      <c r="E77" s="46" t="n"/>
      <c r="F77" s="46" t="n"/>
      <c r="G77" s="46" t="n"/>
      <c r="H77" s="77" t="n"/>
      <c r="I77" s="77" t="n"/>
      <c r="J77" s="46" t="n"/>
      <c r="K77" s="46" t="n"/>
      <c r="L77" s="46" t="n"/>
      <c r="M77" s="46" t="n"/>
      <c r="N77" s="4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EV-PMM-0074</t>
        </is>
      </c>
      <c r="B78" s="46" t="n"/>
      <c r="C78" s="46" t="n"/>
      <c r="D78" s="46" t="n"/>
      <c r="E78" s="46" t="n"/>
      <c r="F78" s="46" t="n"/>
      <c r="G78" s="46" t="n"/>
      <c r="H78" s="77" t="n"/>
      <c r="I78" s="77" t="n"/>
      <c r="J78" s="46" t="n"/>
      <c r="K78" s="46" t="n"/>
      <c r="L78" s="46" t="n"/>
      <c r="M78" s="46" t="n"/>
      <c r="N78" s="4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EV-PMM-0075</t>
        </is>
      </c>
      <c r="B79" s="46" t="n"/>
      <c r="C79" s="46" t="n"/>
      <c r="D79" s="46" t="n"/>
      <c r="E79" s="46" t="n"/>
      <c r="F79" s="46" t="n"/>
      <c r="G79" s="46" t="n"/>
      <c r="H79" s="77" t="n"/>
      <c r="I79" s="77" t="n"/>
      <c r="J79" s="46" t="n"/>
      <c r="K79" s="46" t="n"/>
      <c r="L79" s="46" t="n"/>
      <c r="M79" s="46" t="n"/>
      <c r="N79" s="4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EV-PMM-0076</t>
        </is>
      </c>
      <c r="B80" s="46" t="n"/>
      <c r="C80" s="46" t="n"/>
      <c r="D80" s="46" t="n"/>
      <c r="E80" s="46" t="n"/>
      <c r="F80" s="46" t="n"/>
      <c r="G80" s="46" t="n"/>
      <c r="H80" s="77" t="n"/>
      <c r="I80" s="77" t="n"/>
      <c r="J80" s="46" t="n"/>
      <c r="K80" s="46" t="n"/>
      <c r="L80" s="46" t="n"/>
      <c r="M80" s="46" t="n"/>
      <c r="N80" s="4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EV-PMM-0077</t>
        </is>
      </c>
      <c r="B81" s="46" t="n"/>
      <c r="C81" s="46" t="n"/>
      <c r="D81" s="46" t="n"/>
      <c r="E81" s="46" t="n"/>
      <c r="F81" s="46" t="n"/>
      <c r="G81" s="46" t="n"/>
      <c r="H81" s="77" t="n"/>
      <c r="I81" s="77" t="n"/>
      <c r="J81" s="46" t="n"/>
      <c r="K81" s="46" t="n"/>
      <c r="L81" s="46" t="n"/>
      <c r="M81" s="46" t="n"/>
      <c r="N81" s="4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EV-PMM-0078</t>
        </is>
      </c>
      <c r="B82" s="46" t="n"/>
      <c r="C82" s="46" t="n"/>
      <c r="D82" s="46" t="n"/>
      <c r="E82" s="46" t="n"/>
      <c r="F82" s="46" t="n"/>
      <c r="G82" s="46" t="n"/>
      <c r="H82" s="77" t="n"/>
      <c r="I82" s="77" t="n"/>
      <c r="J82" s="46" t="n"/>
      <c r="K82" s="46" t="n"/>
      <c r="L82" s="46" t="n"/>
      <c r="M82" s="46" t="n"/>
      <c r="N82" s="4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EV-PMM-0079</t>
        </is>
      </c>
      <c r="B83" s="46" t="n"/>
      <c r="C83" s="46" t="n"/>
      <c r="D83" s="46" t="n"/>
      <c r="E83" s="46" t="n"/>
      <c r="F83" s="46" t="n"/>
      <c r="G83" s="46" t="n"/>
      <c r="H83" s="77" t="n"/>
      <c r="I83" s="77" t="n"/>
      <c r="J83" s="46" t="n"/>
      <c r="K83" s="46" t="n"/>
      <c r="L83" s="46" t="n"/>
      <c r="M83" s="46" t="n"/>
      <c r="N83" s="4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EV-PMM-0080</t>
        </is>
      </c>
      <c r="B84" s="46" t="n"/>
      <c r="C84" s="46" t="n"/>
      <c r="D84" s="46" t="n"/>
      <c r="E84" s="46" t="n"/>
      <c r="F84" s="46" t="n"/>
      <c r="G84" s="46" t="n"/>
      <c r="H84" s="77" t="n"/>
      <c r="I84" s="77" t="n"/>
      <c r="J84" s="46" t="n"/>
      <c r="K84" s="46" t="n"/>
      <c r="L84" s="46" t="n"/>
      <c r="M84" s="46" t="n"/>
      <c r="N84" s="4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EV-PMM-0081</t>
        </is>
      </c>
      <c r="B85" s="46" t="n"/>
      <c r="C85" s="46" t="n"/>
      <c r="D85" s="46" t="n"/>
      <c r="E85" s="46" t="n"/>
      <c r="F85" s="46" t="n"/>
      <c r="G85" s="46" t="n"/>
      <c r="H85" s="77" t="n"/>
      <c r="I85" s="77" t="n"/>
      <c r="J85" s="46" t="n"/>
      <c r="K85" s="46" t="n"/>
      <c r="L85" s="46" t="n"/>
      <c r="M85" s="46" t="n"/>
      <c r="N85" s="4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EV-PMM-0082</t>
        </is>
      </c>
      <c r="B86" s="46" t="n"/>
      <c r="C86" s="46" t="n"/>
      <c r="D86" s="46" t="n"/>
      <c r="E86" s="46" t="n"/>
      <c r="F86" s="46" t="n"/>
      <c r="G86" s="46" t="n"/>
      <c r="H86" s="77" t="n"/>
      <c r="I86" s="77" t="n"/>
      <c r="J86" s="46" t="n"/>
      <c r="K86" s="46" t="n"/>
      <c r="L86" s="46" t="n"/>
      <c r="M86" s="46" t="n"/>
      <c r="N86" s="4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EV-PMM-0083</t>
        </is>
      </c>
      <c r="B87" s="46" t="n"/>
      <c r="C87" s="46" t="n"/>
      <c r="D87" s="46" t="n"/>
      <c r="E87" s="46" t="n"/>
      <c r="F87" s="46" t="n"/>
      <c r="G87" s="46" t="n"/>
      <c r="H87" s="77" t="n"/>
      <c r="I87" s="77" t="n"/>
      <c r="J87" s="46" t="n"/>
      <c r="K87" s="46" t="n"/>
      <c r="L87" s="46" t="n"/>
      <c r="M87" s="46" t="n"/>
      <c r="N87" s="4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EV-PMM-0084</t>
        </is>
      </c>
      <c r="B88" s="46" t="n"/>
      <c r="C88" s="46" t="n"/>
      <c r="D88" s="46" t="n"/>
      <c r="E88" s="46" t="n"/>
      <c r="F88" s="46" t="n"/>
      <c r="G88" s="46" t="n"/>
      <c r="H88" s="77" t="n"/>
      <c r="I88" s="77" t="n"/>
      <c r="J88" s="46" t="n"/>
      <c r="K88" s="46" t="n"/>
      <c r="L88" s="46" t="n"/>
      <c r="M88" s="46" t="n"/>
      <c r="N88" s="4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EV-PMM-0085</t>
        </is>
      </c>
      <c r="B89" s="46" t="n"/>
      <c r="C89" s="46" t="n"/>
      <c r="D89" s="46" t="n"/>
      <c r="E89" s="46" t="n"/>
      <c r="F89" s="46" t="n"/>
      <c r="G89" s="46" t="n"/>
      <c r="H89" s="77" t="n"/>
      <c r="I89" s="77" t="n"/>
      <c r="J89" s="46" t="n"/>
      <c r="K89" s="46" t="n"/>
      <c r="L89" s="46" t="n"/>
      <c r="M89" s="46" t="n"/>
      <c r="N89" s="4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EV-PMM-0086</t>
        </is>
      </c>
      <c r="B90" s="46" t="n"/>
      <c r="C90" s="46" t="n"/>
      <c r="D90" s="46" t="n"/>
      <c r="E90" s="46" t="n"/>
      <c r="F90" s="46" t="n"/>
      <c r="G90" s="46" t="n"/>
      <c r="H90" s="77" t="n"/>
      <c r="I90" s="77" t="n"/>
      <c r="J90" s="46" t="n"/>
      <c r="K90" s="46" t="n"/>
      <c r="L90" s="46" t="n"/>
      <c r="M90" s="46" t="n"/>
      <c r="N90" s="4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EV-PMM-0087</t>
        </is>
      </c>
      <c r="B91" s="46" t="n"/>
      <c r="C91" s="46" t="n"/>
      <c r="D91" s="46" t="n"/>
      <c r="E91" s="46" t="n"/>
      <c r="F91" s="46" t="n"/>
      <c r="G91" s="46" t="n"/>
      <c r="H91" s="77" t="n"/>
      <c r="I91" s="77" t="n"/>
      <c r="J91" s="46" t="n"/>
      <c r="K91" s="46" t="n"/>
      <c r="L91" s="46" t="n"/>
      <c r="M91" s="46" t="n"/>
      <c r="N91" s="4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EV-PMM-0088</t>
        </is>
      </c>
      <c r="B92" s="46" t="n"/>
      <c r="C92" s="46" t="n"/>
      <c r="D92" s="46" t="n"/>
      <c r="E92" s="46" t="n"/>
      <c r="F92" s="46" t="n"/>
      <c r="G92" s="46" t="n"/>
      <c r="H92" s="77" t="n"/>
      <c r="I92" s="77" t="n"/>
      <c r="J92" s="46" t="n"/>
      <c r="K92" s="46" t="n"/>
      <c r="L92" s="46" t="n"/>
      <c r="M92" s="46" t="n"/>
      <c r="N92" s="4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EV-PMM-0089</t>
        </is>
      </c>
      <c r="B93" s="46" t="n"/>
      <c r="C93" s="46" t="n"/>
      <c r="D93" s="46" t="n"/>
      <c r="E93" s="46" t="n"/>
      <c r="F93" s="46" t="n"/>
      <c r="G93" s="46" t="n"/>
      <c r="H93" s="77" t="n"/>
      <c r="I93" s="77" t="n"/>
      <c r="J93" s="46" t="n"/>
      <c r="K93" s="46" t="n"/>
      <c r="L93" s="46" t="n"/>
      <c r="M93" s="46" t="n"/>
      <c r="N93" s="4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EV-PMM-0090</t>
        </is>
      </c>
      <c r="B94" s="46" t="n"/>
      <c r="C94" s="46" t="n"/>
      <c r="D94" s="46" t="n"/>
      <c r="E94" s="46" t="n"/>
      <c r="F94" s="46" t="n"/>
      <c r="G94" s="46" t="n"/>
      <c r="H94" s="77" t="n"/>
      <c r="I94" s="77" t="n"/>
      <c r="J94" s="46" t="n"/>
      <c r="K94" s="46" t="n"/>
      <c r="L94" s="46" t="n"/>
      <c r="M94" s="46" t="n"/>
      <c r="N94" s="4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EV-PMM-0091</t>
        </is>
      </c>
      <c r="B95" s="46" t="n"/>
      <c r="C95" s="46" t="n"/>
      <c r="D95" s="46" t="n"/>
      <c r="E95" s="46" t="n"/>
      <c r="F95" s="46" t="n"/>
      <c r="G95" s="46" t="n"/>
      <c r="H95" s="77" t="n"/>
      <c r="I95" s="77" t="n"/>
      <c r="J95" s="46" t="n"/>
      <c r="K95" s="46" t="n"/>
      <c r="L95" s="46" t="n"/>
      <c r="M95" s="46" t="n"/>
      <c r="N95" s="4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EV-PMM-0092</t>
        </is>
      </c>
      <c r="B96" s="46" t="n"/>
      <c r="C96" s="46" t="n"/>
      <c r="D96" s="46" t="n"/>
      <c r="E96" s="46" t="n"/>
      <c r="F96" s="46" t="n"/>
      <c r="G96" s="46" t="n"/>
      <c r="H96" s="77" t="n"/>
      <c r="I96" s="77" t="n"/>
      <c r="J96" s="46" t="n"/>
      <c r="K96" s="46" t="n"/>
      <c r="L96" s="46" t="n"/>
      <c r="M96" s="46" t="n"/>
      <c r="N96" s="4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EV-PMM-0093</t>
        </is>
      </c>
      <c r="B97" s="46" t="n"/>
      <c r="C97" s="46" t="n"/>
      <c r="D97" s="46" t="n"/>
      <c r="E97" s="46" t="n"/>
      <c r="F97" s="46" t="n"/>
      <c r="G97" s="46" t="n"/>
      <c r="H97" s="77" t="n"/>
      <c r="I97" s="77" t="n"/>
      <c r="J97" s="46" t="n"/>
      <c r="K97" s="46" t="n"/>
      <c r="L97" s="46" t="n"/>
      <c r="M97" s="46" t="n"/>
      <c r="N97" s="4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EV-PMM-0094</t>
        </is>
      </c>
      <c r="B98" s="46" t="n"/>
      <c r="C98" s="46" t="n"/>
      <c r="D98" s="46" t="n"/>
      <c r="E98" s="46" t="n"/>
      <c r="F98" s="46" t="n"/>
      <c r="G98" s="46" t="n"/>
      <c r="H98" s="77" t="n"/>
      <c r="I98" s="77" t="n"/>
      <c r="J98" s="46" t="n"/>
      <c r="K98" s="46" t="n"/>
      <c r="L98" s="46" t="n"/>
      <c r="M98" s="46" t="n"/>
      <c r="N98" s="4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EV-PMM-0095</t>
        </is>
      </c>
      <c r="B99" s="46" t="n"/>
      <c r="C99" s="46" t="n"/>
      <c r="D99" s="46" t="n"/>
      <c r="E99" s="46" t="n"/>
      <c r="F99" s="46" t="n"/>
      <c r="G99" s="46" t="n"/>
      <c r="H99" s="77" t="n"/>
      <c r="I99" s="77" t="n"/>
      <c r="J99" s="46" t="n"/>
      <c r="K99" s="46" t="n"/>
      <c r="L99" s="46" t="n"/>
      <c r="M99" s="46" t="n"/>
      <c r="N99" s="4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EV-PMM-0096</t>
        </is>
      </c>
      <c r="B100" s="46" t="n"/>
      <c r="C100" s="46" t="n"/>
      <c r="D100" s="46" t="n"/>
      <c r="E100" s="46" t="n"/>
      <c r="F100" s="46" t="n"/>
      <c r="G100" s="46" t="n"/>
      <c r="H100" s="77" t="n"/>
      <c r="I100" s="77" t="n"/>
      <c r="J100" s="46" t="n"/>
      <c r="K100" s="46" t="n"/>
      <c r="L100" s="46" t="n"/>
      <c r="M100" s="46" t="n"/>
      <c r="N100" s="4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EV-PMM-0097</t>
        </is>
      </c>
      <c r="B101" s="46" t="n"/>
      <c r="C101" s="46" t="n"/>
      <c r="D101" s="46" t="n"/>
      <c r="E101" s="46" t="n"/>
      <c r="F101" s="46" t="n"/>
      <c r="G101" s="46" t="n"/>
      <c r="H101" s="77" t="n"/>
      <c r="I101" s="77" t="n"/>
      <c r="J101" s="46" t="n"/>
      <c r="K101" s="46" t="n"/>
      <c r="L101" s="46" t="n"/>
      <c r="M101" s="46" t="n"/>
      <c r="N101" s="4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EV-PMM-0098</t>
        </is>
      </c>
      <c r="B102" s="46" t="n"/>
      <c r="C102" s="46" t="n"/>
      <c r="D102" s="46" t="n"/>
      <c r="E102" s="46" t="n"/>
      <c r="F102" s="46" t="n"/>
      <c r="G102" s="46" t="n"/>
      <c r="H102" s="77" t="n"/>
      <c r="I102" s="77" t="n"/>
      <c r="J102" s="46" t="n"/>
      <c r="K102" s="46" t="n"/>
      <c r="L102" s="46" t="n"/>
      <c r="M102" s="46" t="n"/>
      <c r="N102" s="4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EV-PMM-0099</t>
        </is>
      </c>
      <c r="B103" s="46" t="n"/>
      <c r="C103" s="46" t="n"/>
      <c r="D103" s="46" t="n"/>
      <c r="E103" s="46" t="n"/>
      <c r="F103" s="46" t="n"/>
      <c r="G103" s="46" t="n"/>
      <c r="H103" s="77" t="n"/>
      <c r="I103" s="77" t="n"/>
      <c r="J103" s="46" t="n"/>
      <c r="K103" s="46" t="n"/>
      <c r="L103" s="46" t="n"/>
      <c r="M103" s="46" t="n"/>
      <c r="N103" s="4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EV-PMM-0100</t>
        </is>
      </c>
      <c r="B104" s="46" t="n"/>
      <c r="C104" s="46" t="n"/>
      <c r="D104" s="46" t="n"/>
      <c r="E104" s="46" t="n"/>
      <c r="F104" s="46" t="n"/>
      <c r="G104" s="46" t="n"/>
      <c r="H104" s="77" t="n"/>
      <c r="I104" s="77" t="n"/>
      <c r="J104" s="46" t="n"/>
      <c r="K104" s="46" t="n"/>
      <c r="L104" s="46" t="n"/>
      <c r="M104" s="46" t="n"/>
      <c r="N104" s="4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EV-PMM-0101</t>
        </is>
      </c>
      <c r="B105" s="46" t="n"/>
      <c r="C105" s="46" t="n"/>
      <c r="D105" s="46" t="n"/>
      <c r="E105" s="46" t="n"/>
      <c r="F105" s="46" t="n"/>
      <c r="G105" s="46" t="n"/>
      <c r="H105" s="77" t="n"/>
      <c r="I105" s="77" t="n"/>
      <c r="J105" s="46" t="n"/>
      <c r="K105" s="46" t="n"/>
      <c r="L105" s="46" t="n"/>
      <c r="M105" s="46" t="n"/>
      <c r="N105" s="4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EV-PMM-0102</t>
        </is>
      </c>
      <c r="B106" s="46" t="n"/>
      <c r="C106" s="46" t="n"/>
      <c r="D106" s="46" t="n"/>
      <c r="E106" s="46" t="n"/>
      <c r="F106" s="46" t="n"/>
      <c r="G106" s="46" t="n"/>
      <c r="H106" s="77" t="n"/>
      <c r="I106" s="77" t="n"/>
      <c r="J106" s="46" t="n"/>
      <c r="K106" s="46" t="n"/>
      <c r="L106" s="46" t="n"/>
      <c r="M106" s="46" t="n"/>
      <c r="N106" s="4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EV-PMM-0103</t>
        </is>
      </c>
      <c r="B107" s="46" t="n"/>
      <c r="C107" s="46" t="n"/>
      <c r="D107" s="46" t="n"/>
      <c r="E107" s="46" t="n"/>
      <c r="F107" s="46" t="n"/>
      <c r="G107" s="46" t="n"/>
      <c r="H107" s="77" t="n"/>
      <c r="I107" s="77" t="n"/>
      <c r="J107" s="46" t="n"/>
      <c r="K107" s="46" t="n"/>
      <c r="L107" s="46" t="n"/>
      <c r="M107" s="46" t="n"/>
      <c r="N107" s="4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EV-PMM-0104</t>
        </is>
      </c>
      <c r="B108" s="46" t="n"/>
      <c r="C108" s="46" t="n"/>
      <c r="D108" s="46" t="n"/>
      <c r="E108" s="46" t="n"/>
      <c r="F108" s="46" t="n"/>
      <c r="G108" s="46" t="n"/>
      <c r="H108" s="77" t="n"/>
      <c r="I108" s="77" t="n"/>
      <c r="J108" s="46" t="n"/>
      <c r="K108" s="46" t="n"/>
      <c r="L108" s="46" t="n"/>
      <c r="M108" s="46" t="n"/>
      <c r="N108" s="4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EV-PMM-0105</t>
        </is>
      </c>
      <c r="B109" s="46" t="n"/>
      <c r="C109" s="46" t="n"/>
      <c r="D109" s="46" t="n"/>
      <c r="E109" s="46" t="n"/>
      <c r="F109" s="46" t="n"/>
      <c r="G109" s="46" t="n"/>
      <c r="H109" s="77" t="n"/>
      <c r="I109" s="77" t="n"/>
      <c r="J109" s="46" t="n"/>
      <c r="K109" s="46" t="n"/>
      <c r="L109" s="46" t="n"/>
      <c r="M109" s="46" t="n"/>
      <c r="N109" s="4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EV-PMM-0106</t>
        </is>
      </c>
      <c r="B110" s="46" t="n"/>
      <c r="C110" s="46" t="n"/>
      <c r="D110" s="46" t="n"/>
      <c r="E110" s="46" t="n"/>
      <c r="F110" s="46" t="n"/>
      <c r="G110" s="46" t="n"/>
      <c r="H110" s="77" t="n"/>
      <c r="I110" s="77" t="n"/>
      <c r="J110" s="46" t="n"/>
      <c r="K110" s="46" t="n"/>
      <c r="L110" s="46" t="n"/>
      <c r="M110" s="46" t="n"/>
      <c r="N110" s="4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EV-PMM-0107</t>
        </is>
      </c>
      <c r="B111" s="46" t="n"/>
      <c r="C111" s="46" t="n"/>
      <c r="D111" s="46" t="n"/>
      <c r="E111" s="46" t="n"/>
      <c r="F111" s="46" t="n"/>
      <c r="G111" s="46" t="n"/>
      <c r="H111" s="77" t="n"/>
      <c r="I111" s="77" t="n"/>
      <c r="J111" s="46" t="n"/>
      <c r="K111" s="46" t="n"/>
      <c r="L111" s="46" t="n"/>
      <c r="M111" s="46" t="n"/>
      <c r="N111" s="4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EV-PMM-0108</t>
        </is>
      </c>
      <c r="B112" s="46" t="n"/>
      <c r="C112" s="46" t="n"/>
      <c r="D112" s="46" t="n"/>
      <c r="E112" s="46" t="n"/>
      <c r="F112" s="46" t="n"/>
      <c r="G112" s="46" t="n"/>
      <c r="H112" s="77" t="n"/>
      <c r="I112" s="77" t="n"/>
      <c r="J112" s="46" t="n"/>
      <c r="K112" s="46" t="n"/>
      <c r="L112" s="46" t="n"/>
      <c r="M112" s="46" t="n"/>
      <c r="N112" s="4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EV-PMM-0109</t>
        </is>
      </c>
      <c r="B113" s="46" t="n"/>
      <c r="C113" s="46" t="n"/>
      <c r="D113" s="46" t="n"/>
      <c r="E113" s="46" t="n"/>
      <c r="F113" s="46" t="n"/>
      <c r="G113" s="46" t="n"/>
      <c r="H113" s="77" t="n"/>
      <c r="I113" s="77" t="n"/>
      <c r="J113" s="46" t="n"/>
      <c r="K113" s="46" t="n"/>
      <c r="L113" s="46" t="n"/>
      <c r="M113" s="46" t="n"/>
      <c r="N113" s="4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EV-PMM-0110</t>
        </is>
      </c>
      <c r="B114" s="46" t="n"/>
      <c r="C114" s="46" t="n"/>
      <c r="D114" s="46" t="n"/>
      <c r="E114" s="46" t="n"/>
      <c r="F114" s="46" t="n"/>
      <c r="G114" s="46" t="n"/>
      <c r="H114" s="77" t="n"/>
      <c r="I114" s="77" t="n"/>
      <c r="J114" s="46" t="n"/>
      <c r="K114" s="46" t="n"/>
      <c r="L114" s="46" t="n"/>
      <c r="M114" s="46" t="n"/>
      <c r="N114" s="4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EV-PMM-0111</t>
        </is>
      </c>
      <c r="B115" s="46" t="n"/>
      <c r="C115" s="46" t="n"/>
      <c r="D115" s="46" t="n"/>
      <c r="E115" s="46" t="n"/>
      <c r="F115" s="46" t="n"/>
      <c r="G115" s="46" t="n"/>
      <c r="H115" s="77" t="n"/>
      <c r="I115" s="77" t="n"/>
      <c r="J115" s="46" t="n"/>
      <c r="K115" s="46" t="n"/>
      <c r="L115" s="46" t="n"/>
      <c r="M115" s="46" t="n"/>
      <c r="N115" s="4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EV-PMM-0112</t>
        </is>
      </c>
      <c r="B116" s="46" t="n"/>
      <c r="C116" s="46" t="n"/>
      <c r="D116" s="46" t="n"/>
      <c r="E116" s="46" t="n"/>
      <c r="F116" s="46" t="n"/>
      <c r="G116" s="46" t="n"/>
      <c r="H116" s="77" t="n"/>
      <c r="I116" s="77" t="n"/>
      <c r="J116" s="46" t="n"/>
      <c r="K116" s="46" t="n"/>
      <c r="L116" s="46" t="n"/>
      <c r="M116" s="46" t="n"/>
      <c r="N116" s="4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EV-PMM-0113</t>
        </is>
      </c>
      <c r="B117" s="46" t="n"/>
      <c r="C117" s="46" t="n"/>
      <c r="D117" s="46" t="n"/>
      <c r="E117" s="46" t="n"/>
      <c r="F117" s="46" t="n"/>
      <c r="G117" s="46" t="n"/>
      <c r="H117" s="77" t="n"/>
      <c r="I117" s="77" t="n"/>
      <c r="J117" s="46" t="n"/>
      <c r="K117" s="46" t="n"/>
      <c r="L117" s="46" t="n"/>
      <c r="M117" s="46" t="n"/>
      <c r="N117" s="4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EV-PMM-0114</t>
        </is>
      </c>
      <c r="B118" s="46" t="n"/>
      <c r="C118" s="46" t="n"/>
      <c r="D118" s="46" t="n"/>
      <c r="E118" s="46" t="n"/>
      <c r="F118" s="46" t="n"/>
      <c r="G118" s="46" t="n"/>
      <c r="H118" s="77" t="n"/>
      <c r="I118" s="77" t="n"/>
      <c r="J118" s="46" t="n"/>
      <c r="K118" s="46" t="n"/>
      <c r="L118" s="46" t="n"/>
      <c r="M118" s="46" t="n"/>
      <c r="N118" s="4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EV-PMM-0115</t>
        </is>
      </c>
      <c r="B119" s="46" t="n"/>
      <c r="C119" s="46" t="n"/>
      <c r="D119" s="46" t="n"/>
      <c r="E119" s="46" t="n"/>
      <c r="F119" s="46" t="n"/>
      <c r="G119" s="46" t="n"/>
      <c r="H119" s="77" t="n"/>
      <c r="I119" s="77" t="n"/>
      <c r="J119" s="46" t="n"/>
      <c r="K119" s="46" t="n"/>
      <c r="L119" s="46" t="n"/>
      <c r="M119" s="46" t="n"/>
      <c r="N119" s="4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EV-PMM-0116</t>
        </is>
      </c>
      <c r="B120" s="46" t="n"/>
      <c r="C120" s="46" t="n"/>
      <c r="D120" s="46" t="n"/>
      <c r="E120" s="46" t="n"/>
      <c r="F120" s="46" t="n"/>
      <c r="G120" s="46" t="n"/>
      <c r="H120" s="77" t="n"/>
      <c r="I120" s="77" t="n"/>
      <c r="J120" s="46" t="n"/>
      <c r="K120" s="46" t="n"/>
      <c r="L120" s="46" t="n"/>
      <c r="M120" s="46" t="n"/>
      <c r="N120" s="4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EV-PMM-0117</t>
        </is>
      </c>
      <c r="B121" s="46" t="n"/>
      <c r="C121" s="46" t="n"/>
      <c r="D121" s="46" t="n"/>
      <c r="E121" s="46" t="n"/>
      <c r="F121" s="46" t="n"/>
      <c r="G121" s="46" t="n"/>
      <c r="H121" s="77" t="n"/>
      <c r="I121" s="77" t="n"/>
      <c r="J121" s="46" t="n"/>
      <c r="K121" s="46" t="n"/>
      <c r="L121" s="46" t="n"/>
      <c r="M121" s="46" t="n"/>
      <c r="N121" s="4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EV-PMM-0118</t>
        </is>
      </c>
      <c r="B122" s="46" t="n"/>
      <c r="C122" s="46" t="n"/>
      <c r="D122" s="46" t="n"/>
      <c r="E122" s="46" t="n"/>
      <c r="F122" s="46" t="n"/>
      <c r="G122" s="46" t="n"/>
      <c r="H122" s="77" t="n"/>
      <c r="I122" s="77" t="n"/>
      <c r="J122" s="46" t="n"/>
      <c r="K122" s="46" t="n"/>
      <c r="L122" s="46" t="n"/>
      <c r="M122" s="46" t="n"/>
      <c r="N122" s="4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EV-PMM-0119</t>
        </is>
      </c>
      <c r="B123" s="46" t="n"/>
      <c r="C123" s="46" t="n"/>
      <c r="D123" s="46" t="n"/>
      <c r="E123" s="46" t="n"/>
      <c r="F123" s="46" t="n"/>
      <c r="G123" s="46" t="n"/>
      <c r="H123" s="77" t="n"/>
      <c r="I123" s="77" t="n"/>
      <c r="J123" s="46" t="n"/>
      <c r="K123" s="46" t="n"/>
      <c r="L123" s="46" t="n"/>
      <c r="M123" s="46" t="n"/>
      <c r="N123" s="4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EV-PMM-0120</t>
        </is>
      </c>
      <c r="B124" s="46" t="n"/>
      <c r="C124" s="46" t="n"/>
      <c r="D124" s="46" t="n"/>
      <c r="E124" s="46" t="n"/>
      <c r="F124" s="46" t="n"/>
      <c r="G124" s="46" t="n"/>
      <c r="H124" s="77" t="n"/>
      <c r="I124" s="77" t="n"/>
      <c r="J124" s="46" t="n"/>
      <c r="K124" s="46" t="n"/>
      <c r="L124" s="46" t="n"/>
      <c r="M124" s="46" t="n"/>
      <c r="N124" s="4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EV-PMM-0121</t>
        </is>
      </c>
      <c r="B125" s="46" t="n"/>
      <c r="C125" s="46" t="n"/>
      <c r="D125" s="46" t="n"/>
      <c r="E125" s="46" t="n"/>
      <c r="F125" s="46" t="n"/>
      <c r="G125" s="46" t="n"/>
      <c r="H125" s="77" t="n"/>
      <c r="I125" s="77" t="n"/>
      <c r="J125" s="46" t="n"/>
      <c r="K125" s="46" t="n"/>
      <c r="L125" s="46" t="n"/>
      <c r="M125" s="46" t="n"/>
      <c r="N125" s="4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EV-PMM-0122</t>
        </is>
      </c>
      <c r="B126" s="46" t="n"/>
      <c r="C126" s="46" t="n"/>
      <c r="D126" s="46" t="n"/>
      <c r="E126" s="46" t="n"/>
      <c r="F126" s="46" t="n"/>
      <c r="G126" s="46" t="n"/>
      <c r="H126" s="77" t="n"/>
      <c r="I126" s="77" t="n"/>
      <c r="J126" s="46" t="n"/>
      <c r="K126" s="46" t="n"/>
      <c r="L126" s="46" t="n"/>
      <c r="M126" s="46" t="n"/>
      <c r="N126" s="4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EV-PMM-0123</t>
        </is>
      </c>
      <c r="B127" s="46" t="n"/>
      <c r="C127" s="46" t="n"/>
      <c r="D127" s="46" t="n"/>
      <c r="E127" s="46" t="n"/>
      <c r="F127" s="46" t="n"/>
      <c r="G127" s="46" t="n"/>
      <c r="H127" s="77" t="n"/>
      <c r="I127" s="77" t="n"/>
      <c r="J127" s="46" t="n"/>
      <c r="K127" s="46" t="n"/>
      <c r="L127" s="46" t="n"/>
      <c r="M127" s="46" t="n"/>
      <c r="N127" s="4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EV-PMM-0124</t>
        </is>
      </c>
      <c r="B128" s="46" t="n"/>
      <c r="C128" s="46" t="n"/>
      <c r="D128" s="46" t="n"/>
      <c r="E128" s="46" t="n"/>
      <c r="F128" s="46" t="n"/>
      <c r="G128" s="46" t="n"/>
      <c r="H128" s="77" t="n"/>
      <c r="I128" s="77" t="n"/>
      <c r="J128" s="46" t="n"/>
      <c r="K128" s="46" t="n"/>
      <c r="L128" s="46" t="n"/>
      <c r="M128" s="46" t="n"/>
      <c r="N128" s="4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EV-PMM-0125</t>
        </is>
      </c>
      <c r="B129" s="46" t="n"/>
      <c r="C129" s="46" t="n"/>
      <c r="D129" s="46" t="n"/>
      <c r="E129" s="46" t="n"/>
      <c r="F129" s="46" t="n"/>
      <c r="G129" s="46" t="n"/>
      <c r="H129" s="77" t="n"/>
      <c r="I129" s="77" t="n"/>
      <c r="J129" s="46" t="n"/>
      <c r="K129" s="46" t="n"/>
      <c r="L129" s="46" t="n"/>
      <c r="M129" s="46" t="n"/>
      <c r="N129" s="4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EV-PMM-0126</t>
        </is>
      </c>
      <c r="B130" s="46" t="n"/>
      <c r="C130" s="46" t="n"/>
      <c r="D130" s="46" t="n"/>
      <c r="E130" s="46" t="n"/>
      <c r="F130" s="46" t="n"/>
      <c r="G130" s="46" t="n"/>
      <c r="H130" s="77" t="n"/>
      <c r="I130" s="77" t="n"/>
      <c r="J130" s="46" t="n"/>
      <c r="K130" s="46" t="n"/>
      <c r="L130" s="46" t="n"/>
      <c r="M130" s="46" t="n"/>
      <c r="N130" s="4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EV-PMM-0127</t>
        </is>
      </c>
      <c r="B131" s="46" t="n"/>
      <c r="C131" s="46" t="n"/>
      <c r="D131" s="46" t="n"/>
      <c r="E131" s="46" t="n"/>
      <c r="F131" s="46" t="n"/>
      <c r="G131" s="46" t="n"/>
      <c r="H131" s="77" t="n"/>
      <c r="I131" s="77" t="n"/>
      <c r="J131" s="46" t="n"/>
      <c r="K131" s="46" t="n"/>
      <c r="L131" s="46" t="n"/>
      <c r="M131" s="46" t="n"/>
      <c r="N131" s="4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EV-PMM-0128</t>
        </is>
      </c>
      <c r="B132" s="46" t="n"/>
      <c r="C132" s="46" t="n"/>
      <c r="D132" s="46" t="n"/>
      <c r="E132" s="46" t="n"/>
      <c r="F132" s="46" t="n"/>
      <c r="G132" s="46" t="n"/>
      <c r="H132" s="77" t="n"/>
      <c r="I132" s="77" t="n"/>
      <c r="J132" s="46" t="n"/>
      <c r="K132" s="46" t="n"/>
      <c r="L132" s="46" t="n"/>
      <c r="M132" s="46" t="n"/>
      <c r="N132" s="4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EV-PMM-0129</t>
        </is>
      </c>
      <c r="B133" s="46" t="n"/>
      <c r="C133" s="46" t="n"/>
      <c r="D133" s="46" t="n"/>
      <c r="E133" s="46" t="n"/>
      <c r="F133" s="46" t="n"/>
      <c r="G133" s="46" t="n"/>
      <c r="H133" s="77" t="n"/>
      <c r="I133" s="77" t="n"/>
      <c r="J133" s="46" t="n"/>
      <c r="K133" s="46" t="n"/>
      <c r="L133" s="46" t="n"/>
      <c r="M133" s="46" t="n"/>
      <c r="N133" s="4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EV-PMM-0130</t>
        </is>
      </c>
      <c r="B134" s="46" t="n"/>
      <c r="C134" s="46" t="n"/>
      <c r="D134" s="46" t="n"/>
      <c r="E134" s="46" t="n"/>
      <c r="F134" s="46" t="n"/>
      <c r="G134" s="46" t="n"/>
      <c r="H134" s="77" t="n"/>
      <c r="I134" s="77" t="n"/>
      <c r="J134" s="46" t="n"/>
      <c r="K134" s="46" t="n"/>
      <c r="L134" s="46" t="n"/>
      <c r="M134" s="46" t="n"/>
      <c r="N134" s="4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EV-PMM-0131</t>
        </is>
      </c>
      <c r="B135" s="46" t="n"/>
      <c r="C135" s="46" t="n"/>
      <c r="D135" s="46" t="n"/>
      <c r="E135" s="46" t="n"/>
      <c r="F135" s="46" t="n"/>
      <c r="G135" s="46" t="n"/>
      <c r="H135" s="77" t="n"/>
      <c r="I135" s="77" t="n"/>
      <c r="J135" s="46" t="n"/>
      <c r="K135" s="46" t="n"/>
      <c r="L135" s="46" t="n"/>
      <c r="M135" s="46" t="n"/>
      <c r="N135" s="4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EV-PMM-0132</t>
        </is>
      </c>
      <c r="B136" s="46" t="n"/>
      <c r="C136" s="46" t="n"/>
      <c r="D136" s="46" t="n"/>
      <c r="E136" s="46" t="n"/>
      <c r="F136" s="46" t="n"/>
      <c r="G136" s="46" t="n"/>
      <c r="H136" s="77" t="n"/>
      <c r="I136" s="77" t="n"/>
      <c r="J136" s="46" t="n"/>
      <c r="K136" s="46" t="n"/>
      <c r="L136" s="46" t="n"/>
      <c r="M136" s="46" t="n"/>
      <c r="N136" s="4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EV-PMM-0133</t>
        </is>
      </c>
      <c r="B137" s="46" t="n"/>
      <c r="C137" s="46" t="n"/>
      <c r="D137" s="46" t="n"/>
      <c r="E137" s="46" t="n"/>
      <c r="F137" s="46" t="n"/>
      <c r="G137" s="46" t="n"/>
      <c r="H137" s="77" t="n"/>
      <c r="I137" s="77" t="n"/>
      <c r="J137" s="46" t="n"/>
      <c r="K137" s="46" t="n"/>
      <c r="L137" s="46" t="n"/>
      <c r="M137" s="46" t="n"/>
      <c r="N137" s="4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EV-PMM-0134</t>
        </is>
      </c>
      <c r="B138" s="46" t="n"/>
      <c r="C138" s="46" t="n"/>
      <c r="D138" s="46" t="n"/>
      <c r="E138" s="46" t="n"/>
      <c r="F138" s="46" t="n"/>
      <c r="G138" s="46" t="n"/>
      <c r="H138" s="77" t="n"/>
      <c r="I138" s="77" t="n"/>
      <c r="J138" s="46" t="n"/>
      <c r="K138" s="46" t="n"/>
      <c r="L138" s="46" t="n"/>
      <c r="M138" s="46" t="n"/>
      <c r="N138" s="4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EV-PMM-0135</t>
        </is>
      </c>
      <c r="B139" s="46" t="n"/>
      <c r="C139" s="46" t="n"/>
      <c r="D139" s="46" t="n"/>
      <c r="E139" s="46" t="n"/>
      <c r="F139" s="46" t="n"/>
      <c r="G139" s="46" t="n"/>
      <c r="H139" s="77" t="n"/>
      <c r="I139" s="77" t="n"/>
      <c r="J139" s="46" t="n"/>
      <c r="K139" s="46" t="n"/>
      <c r="L139" s="46" t="n"/>
      <c r="M139" s="46" t="n"/>
      <c r="N139" s="4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EV-PMM-0136</t>
        </is>
      </c>
      <c r="B140" s="46" t="n"/>
      <c r="C140" s="46" t="n"/>
      <c r="D140" s="46" t="n"/>
      <c r="E140" s="46" t="n"/>
      <c r="F140" s="46" t="n"/>
      <c r="G140" s="46" t="n"/>
      <c r="H140" s="77" t="n"/>
      <c r="I140" s="77" t="n"/>
      <c r="J140" s="46" t="n"/>
      <c r="K140" s="46" t="n"/>
      <c r="L140" s="46" t="n"/>
      <c r="M140" s="46" t="n"/>
      <c r="N140" s="4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EV-PMM-0137</t>
        </is>
      </c>
      <c r="B141" s="46" t="n"/>
      <c r="C141" s="46" t="n"/>
      <c r="D141" s="46" t="n"/>
      <c r="E141" s="46" t="n"/>
      <c r="F141" s="46" t="n"/>
      <c r="G141" s="46" t="n"/>
      <c r="H141" s="77" t="n"/>
      <c r="I141" s="77" t="n"/>
      <c r="J141" s="46" t="n"/>
      <c r="K141" s="46" t="n"/>
      <c r="L141" s="46" t="n"/>
      <c r="M141" s="46" t="n"/>
      <c r="N141" s="4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EV-PMM-0138</t>
        </is>
      </c>
      <c r="B142" s="46" t="n"/>
      <c r="C142" s="46" t="n"/>
      <c r="D142" s="46" t="n"/>
      <c r="E142" s="46" t="n"/>
      <c r="F142" s="46" t="n"/>
      <c r="G142" s="46" t="n"/>
      <c r="H142" s="77" t="n"/>
      <c r="I142" s="77" t="n"/>
      <c r="J142" s="46" t="n"/>
      <c r="K142" s="46" t="n"/>
      <c r="L142" s="46" t="n"/>
      <c r="M142" s="46" t="n"/>
      <c r="N142" s="4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EV-PMM-0139</t>
        </is>
      </c>
      <c r="B143" s="46" t="n"/>
      <c r="C143" s="46" t="n"/>
      <c r="D143" s="46" t="n"/>
      <c r="E143" s="46" t="n"/>
      <c r="F143" s="46" t="n"/>
      <c r="G143" s="46" t="n"/>
      <c r="H143" s="77" t="n"/>
      <c r="I143" s="77" t="n"/>
      <c r="J143" s="46" t="n"/>
      <c r="K143" s="46" t="n"/>
      <c r="L143" s="46" t="n"/>
      <c r="M143" s="46" t="n"/>
      <c r="N143" s="4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EV-PMM-0140</t>
        </is>
      </c>
      <c r="B144" s="46" t="n"/>
      <c r="C144" s="46" t="n"/>
      <c r="D144" s="46" t="n"/>
      <c r="E144" s="46" t="n"/>
      <c r="F144" s="46" t="n"/>
      <c r="G144" s="46" t="n"/>
      <c r="H144" s="77" t="n"/>
      <c r="I144" s="77" t="n"/>
      <c r="J144" s="46" t="n"/>
      <c r="K144" s="46" t="n"/>
      <c r="L144" s="46" t="n"/>
      <c r="M144" s="46" t="n"/>
      <c r="N144" s="4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EV-PMM-0141</t>
        </is>
      </c>
      <c r="B145" s="46" t="n"/>
      <c r="C145" s="46" t="n"/>
      <c r="D145" s="46" t="n"/>
      <c r="E145" s="46" t="n"/>
      <c r="F145" s="46" t="n"/>
      <c r="G145" s="46" t="n"/>
      <c r="H145" s="77" t="n"/>
      <c r="I145" s="77" t="n"/>
      <c r="J145" s="46" t="n"/>
      <c r="K145" s="46" t="n"/>
      <c r="L145" s="46" t="n"/>
      <c r="M145" s="46" t="n"/>
      <c r="N145" s="4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EV-PMM-0142</t>
        </is>
      </c>
      <c r="B146" s="46" t="n"/>
      <c r="C146" s="46" t="n"/>
      <c r="D146" s="46" t="n"/>
      <c r="E146" s="46" t="n"/>
      <c r="F146" s="46" t="n"/>
      <c r="G146" s="46" t="n"/>
      <c r="H146" s="77" t="n"/>
      <c r="I146" s="77" t="n"/>
      <c r="J146" s="46" t="n"/>
      <c r="K146" s="46" t="n"/>
      <c r="L146" s="46" t="n"/>
      <c r="M146" s="46" t="n"/>
      <c r="N146" s="4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EV-PMM-0143</t>
        </is>
      </c>
      <c r="B147" s="46" t="n"/>
      <c r="C147" s="46" t="n"/>
      <c r="D147" s="46" t="n"/>
      <c r="E147" s="46" t="n"/>
      <c r="F147" s="46" t="n"/>
      <c r="G147" s="46" t="n"/>
      <c r="H147" s="77" t="n"/>
      <c r="I147" s="77" t="n"/>
      <c r="J147" s="46" t="n"/>
      <c r="K147" s="46" t="n"/>
      <c r="L147" s="46" t="n"/>
      <c r="M147" s="46" t="n"/>
      <c r="N147" s="4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EV-PMM-0144</t>
        </is>
      </c>
      <c r="B148" s="46" t="n"/>
      <c r="C148" s="46" t="n"/>
      <c r="D148" s="46" t="n"/>
      <c r="E148" s="46" t="n"/>
      <c r="F148" s="46" t="n"/>
      <c r="G148" s="46" t="n"/>
      <c r="H148" s="77" t="n"/>
      <c r="I148" s="77" t="n"/>
      <c r="J148" s="46" t="n"/>
      <c r="K148" s="46" t="n"/>
      <c r="L148" s="46" t="n"/>
      <c r="M148" s="46" t="n"/>
      <c r="N148" s="4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inlineStr">
        <is>
          <t>EV-PMM-0145</t>
        </is>
      </c>
      <c r="B149" s="46" t="n"/>
      <c r="C149" s="46" t="n"/>
      <c r="D149" s="46" t="n"/>
      <c r="E149" s="46" t="n"/>
      <c r="F149" s="46" t="n"/>
      <c r="G149" s="46" t="n"/>
      <c r="H149" s="77" t="n"/>
      <c r="I149" s="77" t="n"/>
      <c r="J149" s="46" t="n"/>
      <c r="K149" s="46" t="n"/>
      <c r="L149" s="46" t="n"/>
      <c r="M149" s="46" t="n"/>
      <c r="N149" s="4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inlineStr">
        <is>
          <t>EV-PMM-0146</t>
        </is>
      </c>
      <c r="B150" s="46" t="n"/>
      <c r="C150" s="46" t="n"/>
      <c r="D150" s="46" t="n"/>
      <c r="E150" s="46" t="n"/>
      <c r="F150" s="46" t="n"/>
      <c r="G150" s="46" t="n"/>
      <c r="H150" s="77" t="n"/>
      <c r="I150" s="77" t="n"/>
      <c r="J150" s="46" t="n"/>
      <c r="K150" s="46" t="n"/>
      <c r="L150" s="46" t="n"/>
      <c r="M150" s="46" t="n"/>
      <c r="N150" s="4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inlineStr">
        <is>
          <t>EV-PMM-0147</t>
        </is>
      </c>
      <c r="B151" s="46" t="n"/>
      <c r="C151" s="46" t="n"/>
      <c r="D151" s="46" t="n"/>
      <c r="E151" s="46" t="n"/>
      <c r="F151" s="46" t="n"/>
      <c r="G151" s="46" t="n"/>
      <c r="H151" s="77" t="n"/>
      <c r="I151" s="77" t="n"/>
      <c r="J151" s="46" t="n"/>
      <c r="K151" s="46" t="n"/>
      <c r="L151" s="46" t="n"/>
      <c r="M151" s="46" t="n"/>
      <c r="N151" s="4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inlineStr">
        <is>
          <t>EV-PMM-0148</t>
        </is>
      </c>
      <c r="B152" s="46" t="n"/>
      <c r="C152" s="46" t="n"/>
      <c r="D152" s="46" t="n"/>
      <c r="E152" s="46" t="n"/>
      <c r="F152" s="46" t="n"/>
      <c r="G152" s="46" t="n"/>
      <c r="H152" s="77" t="n"/>
      <c r="I152" s="77" t="n"/>
      <c r="J152" s="46" t="n"/>
      <c r="K152" s="46" t="n"/>
      <c r="L152" s="46" t="n"/>
      <c r="M152" s="46" t="n"/>
      <c r="N152" s="4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EV-PMM-0149</t>
        </is>
      </c>
      <c r="B153" s="46" t="n"/>
      <c r="C153" s="46" t="n"/>
      <c r="D153" s="46" t="n"/>
      <c r="E153" s="46" t="n"/>
      <c r="F153" s="46" t="n"/>
      <c r="G153" s="46" t="n"/>
      <c r="H153" s="77" t="n"/>
      <c r="I153" s="77" t="n"/>
      <c r="J153" s="46" t="n"/>
      <c r="K153" s="46" t="n"/>
      <c r="L153" s="46" t="n"/>
      <c r="M153" s="46" t="n"/>
      <c r="N153" s="4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EV-PMM-0150</t>
        </is>
      </c>
      <c r="B154" s="46" t="n"/>
      <c r="C154" s="46" t="n"/>
      <c r="D154" s="46" t="n"/>
      <c r="E154" s="46" t="n"/>
      <c r="F154" s="46" t="n"/>
      <c r="G154" s="46" t="n"/>
      <c r="H154" s="77" t="n"/>
      <c r="I154" s="77" t="n"/>
      <c r="J154" s="46" t="n"/>
      <c r="K154" s="46" t="n"/>
      <c r="L154" s="46" t="n"/>
      <c r="M154" s="46" t="n"/>
      <c r="N154" s="4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EV-PMM-0151</t>
        </is>
      </c>
      <c r="B155" s="46" t="n"/>
      <c r="C155" s="46" t="n"/>
      <c r="D155" s="46" t="n"/>
      <c r="E155" s="46" t="n"/>
      <c r="F155" s="46" t="n"/>
      <c r="G155" s="46" t="n"/>
      <c r="H155" s="77" t="n"/>
      <c r="I155" s="77" t="n"/>
      <c r="J155" s="46" t="n"/>
      <c r="K155" s="46" t="n"/>
      <c r="L155" s="46" t="n"/>
      <c r="M155" s="46" t="n"/>
      <c r="N155" s="4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EV-PMM-0152</t>
        </is>
      </c>
      <c r="B156" s="46" t="n"/>
      <c r="C156" s="46" t="n"/>
      <c r="D156" s="46" t="n"/>
      <c r="E156" s="46" t="n"/>
      <c r="F156" s="46" t="n"/>
      <c r="G156" s="46" t="n"/>
      <c r="H156" s="77" t="n"/>
      <c r="I156" s="77" t="n"/>
      <c r="J156" s="46" t="n"/>
      <c r="K156" s="46" t="n"/>
      <c r="L156" s="46" t="n"/>
      <c r="M156" s="46" t="n"/>
      <c r="N156" s="4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EV-PMM-0153</t>
        </is>
      </c>
      <c r="B157" s="46" t="n"/>
      <c r="C157" s="46" t="n"/>
      <c r="D157" s="46" t="n"/>
      <c r="E157" s="46" t="n"/>
      <c r="F157" s="46" t="n"/>
      <c r="G157" s="46" t="n"/>
      <c r="H157" s="77" t="n"/>
      <c r="I157" s="77" t="n"/>
      <c r="J157" s="46" t="n"/>
      <c r="K157" s="46" t="n"/>
      <c r="L157" s="46" t="n"/>
      <c r="M157" s="46" t="n"/>
      <c r="N157" s="4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EV-PMM-0154</t>
        </is>
      </c>
      <c r="B158" s="46" t="n"/>
      <c r="C158" s="46" t="n"/>
      <c r="D158" s="46" t="n"/>
      <c r="E158" s="46" t="n"/>
      <c r="F158" s="46" t="n"/>
      <c r="G158" s="46" t="n"/>
      <c r="H158" s="77" t="n"/>
      <c r="I158" s="77" t="n"/>
      <c r="J158" s="46" t="n"/>
      <c r="K158" s="46" t="n"/>
      <c r="L158" s="46" t="n"/>
      <c r="M158" s="46" t="n"/>
      <c r="N158" s="4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EV-PMM-0155</t>
        </is>
      </c>
      <c r="B159" s="46" t="n"/>
      <c r="C159" s="46" t="n"/>
      <c r="D159" s="46" t="n"/>
      <c r="E159" s="46" t="n"/>
      <c r="F159" s="46" t="n"/>
      <c r="G159" s="46" t="n"/>
      <c r="H159" s="77" t="n"/>
      <c r="I159" s="77" t="n"/>
      <c r="J159" s="46" t="n"/>
      <c r="K159" s="46" t="n"/>
      <c r="L159" s="46" t="n"/>
      <c r="M159" s="46" t="n"/>
      <c r="N159" s="4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EV-PMM-0156</t>
        </is>
      </c>
      <c r="B160" s="46" t="n"/>
      <c r="C160" s="46" t="n"/>
      <c r="D160" s="46" t="n"/>
      <c r="E160" s="46" t="n"/>
      <c r="F160" s="46" t="n"/>
      <c r="G160" s="46" t="n"/>
      <c r="H160" s="77" t="n"/>
      <c r="I160" s="77" t="n"/>
      <c r="J160" s="46" t="n"/>
      <c r="K160" s="46" t="n"/>
      <c r="L160" s="46" t="n"/>
      <c r="M160" s="46" t="n"/>
      <c r="N160" s="4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EV-PMM-0157</t>
        </is>
      </c>
      <c r="B161" s="46" t="n"/>
      <c r="C161" s="46" t="n"/>
      <c r="D161" s="46" t="n"/>
      <c r="E161" s="46" t="n"/>
      <c r="F161" s="46" t="n"/>
      <c r="G161" s="46" t="n"/>
      <c r="H161" s="77" t="n"/>
      <c r="I161" s="77" t="n"/>
      <c r="J161" s="46" t="n"/>
      <c r="K161" s="46" t="n"/>
      <c r="L161" s="46" t="n"/>
      <c r="M161" s="46" t="n"/>
      <c r="N161" s="4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EV-PMM-0158</t>
        </is>
      </c>
      <c r="B162" s="46" t="n"/>
      <c r="C162" s="46" t="n"/>
      <c r="D162" s="46" t="n"/>
      <c r="E162" s="46" t="n"/>
      <c r="F162" s="46" t="n"/>
      <c r="G162" s="46" t="n"/>
      <c r="H162" s="77" t="n"/>
      <c r="I162" s="77" t="n"/>
      <c r="J162" s="46" t="n"/>
      <c r="K162" s="46" t="n"/>
      <c r="L162" s="46" t="n"/>
      <c r="M162" s="46" t="n"/>
      <c r="N162" s="4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EV-PMM-0159</t>
        </is>
      </c>
      <c r="B163" s="46" t="n"/>
      <c r="C163" s="46" t="n"/>
      <c r="D163" s="46" t="n"/>
      <c r="E163" s="46" t="n"/>
      <c r="F163" s="46" t="n"/>
      <c r="G163" s="46" t="n"/>
      <c r="H163" s="77" t="n"/>
      <c r="I163" s="77" t="n"/>
      <c r="J163" s="46" t="n"/>
      <c r="K163" s="46" t="n"/>
      <c r="L163" s="46" t="n"/>
      <c r="M163" s="46" t="n"/>
      <c r="N163" s="4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EV-PMM-0160</t>
        </is>
      </c>
      <c r="B164" s="46" t="n"/>
      <c r="C164" s="46" t="n"/>
      <c r="D164" s="46" t="n"/>
      <c r="E164" s="46" t="n"/>
      <c r="F164" s="46" t="n"/>
      <c r="G164" s="46" t="n"/>
      <c r="H164" s="77" t="n"/>
      <c r="I164" s="77" t="n"/>
      <c r="J164" s="46" t="n"/>
      <c r="K164" s="46" t="n"/>
      <c r="L164" s="46" t="n"/>
      <c r="M164" s="46" t="n"/>
      <c r="N164" s="4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inlineStr">
        <is>
          <t>EV-PMM-0161</t>
        </is>
      </c>
      <c r="B165" s="46" t="n"/>
      <c r="C165" s="46" t="n"/>
      <c r="D165" s="46" t="n"/>
      <c r="E165" s="46" t="n"/>
      <c r="F165" s="46" t="n"/>
      <c r="G165" s="46" t="n"/>
      <c r="H165" s="77" t="n"/>
      <c r="I165" s="77" t="n"/>
      <c r="J165" s="46" t="n"/>
      <c r="K165" s="46" t="n"/>
      <c r="L165" s="46" t="n"/>
      <c r="M165" s="46" t="n"/>
      <c r="N165" s="4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inlineStr">
        <is>
          <t>EV-PMM-0162</t>
        </is>
      </c>
      <c r="B166" s="46" t="n"/>
      <c r="C166" s="46" t="n"/>
      <c r="D166" s="46" t="n"/>
      <c r="E166" s="46" t="n"/>
      <c r="F166" s="46" t="n"/>
      <c r="G166" s="46" t="n"/>
      <c r="H166" s="77" t="n"/>
      <c r="I166" s="77" t="n"/>
      <c r="J166" s="46" t="n"/>
      <c r="K166" s="46" t="n"/>
      <c r="L166" s="46" t="n"/>
      <c r="M166" s="46" t="n"/>
      <c r="N166" s="4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inlineStr">
        <is>
          <t>EV-PMM-0163</t>
        </is>
      </c>
      <c r="B167" s="46" t="n"/>
      <c r="C167" s="46" t="n"/>
      <c r="D167" s="46" t="n"/>
      <c r="E167" s="46" t="n"/>
      <c r="F167" s="46" t="n"/>
      <c r="G167" s="46" t="n"/>
      <c r="H167" s="77" t="n"/>
      <c r="I167" s="77" t="n"/>
      <c r="J167" s="46" t="n"/>
      <c r="K167" s="46" t="n"/>
      <c r="L167" s="46" t="n"/>
      <c r="M167" s="46" t="n"/>
      <c r="N167" s="4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inlineStr">
        <is>
          <t>EV-PMM-0164</t>
        </is>
      </c>
      <c r="B168" s="46" t="n"/>
      <c r="C168" s="46" t="n"/>
      <c r="D168" s="46" t="n"/>
      <c r="E168" s="46" t="n"/>
      <c r="F168" s="46" t="n"/>
      <c r="G168" s="46" t="n"/>
      <c r="H168" s="77" t="n"/>
      <c r="I168" s="77" t="n"/>
      <c r="J168" s="46" t="n"/>
      <c r="K168" s="46" t="n"/>
      <c r="L168" s="46" t="n"/>
      <c r="M168" s="46" t="n"/>
      <c r="N168" s="4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inlineStr">
        <is>
          <t>EV-PMM-0165</t>
        </is>
      </c>
      <c r="B169" s="46" t="n"/>
      <c r="C169" s="46" t="n"/>
      <c r="D169" s="46" t="n"/>
      <c r="E169" s="46" t="n"/>
      <c r="F169" s="46" t="n"/>
      <c r="G169" s="46" t="n"/>
      <c r="H169" s="77" t="n"/>
      <c r="I169" s="77" t="n"/>
      <c r="J169" s="46" t="n"/>
      <c r="K169" s="46" t="n"/>
      <c r="L169" s="46" t="n"/>
      <c r="M169" s="46" t="n"/>
      <c r="N169" s="4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inlineStr">
        <is>
          <t>EV-PMM-0166</t>
        </is>
      </c>
      <c r="B170" s="46" t="n"/>
      <c r="C170" s="46" t="n"/>
      <c r="D170" s="46" t="n"/>
      <c r="E170" s="46" t="n"/>
      <c r="F170" s="46" t="n"/>
      <c r="G170" s="46" t="n"/>
      <c r="H170" s="77" t="n"/>
      <c r="I170" s="77" t="n"/>
      <c r="J170" s="46" t="n"/>
      <c r="K170" s="46" t="n"/>
      <c r="L170" s="46" t="n"/>
      <c r="M170" s="46" t="n"/>
      <c r="N170" s="4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inlineStr">
        <is>
          <t>EV-PMM-0167</t>
        </is>
      </c>
      <c r="B171" s="46" t="n"/>
      <c r="C171" s="46" t="n"/>
      <c r="D171" s="46" t="n"/>
      <c r="E171" s="46" t="n"/>
      <c r="F171" s="46" t="n"/>
      <c r="G171" s="46" t="n"/>
      <c r="H171" s="77" t="n"/>
      <c r="I171" s="77" t="n"/>
      <c r="J171" s="46" t="n"/>
      <c r="K171" s="46" t="n"/>
      <c r="L171" s="46" t="n"/>
      <c r="M171" s="46" t="n"/>
      <c r="N171" s="4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inlineStr">
        <is>
          <t>EV-PMM-0168</t>
        </is>
      </c>
      <c r="B172" s="46" t="n"/>
      <c r="C172" s="46" t="n"/>
      <c r="D172" s="46" t="n"/>
      <c r="E172" s="46" t="n"/>
      <c r="F172" s="46" t="n"/>
      <c r="G172" s="46" t="n"/>
      <c r="H172" s="77" t="n"/>
      <c r="I172" s="77" t="n"/>
      <c r="J172" s="46" t="n"/>
      <c r="K172" s="46" t="n"/>
      <c r="L172" s="46" t="n"/>
      <c r="M172" s="46" t="n"/>
      <c r="N172" s="4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inlineStr">
        <is>
          <t>EV-PMM-0169</t>
        </is>
      </c>
      <c r="B173" s="46" t="n"/>
      <c r="C173" s="46" t="n"/>
      <c r="D173" s="46" t="n"/>
      <c r="E173" s="46" t="n"/>
      <c r="F173" s="46" t="n"/>
      <c r="G173" s="46" t="n"/>
      <c r="H173" s="77" t="n"/>
      <c r="I173" s="77" t="n"/>
      <c r="J173" s="46" t="n"/>
      <c r="K173" s="46" t="n"/>
      <c r="L173" s="46" t="n"/>
      <c r="M173" s="46" t="n"/>
      <c r="N173" s="4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inlineStr">
        <is>
          <t>EV-PMM-0170</t>
        </is>
      </c>
      <c r="B174" s="46" t="n"/>
      <c r="C174" s="46" t="n"/>
      <c r="D174" s="46" t="n"/>
      <c r="E174" s="46" t="n"/>
      <c r="F174" s="46" t="n"/>
      <c r="G174" s="46" t="n"/>
      <c r="H174" s="77" t="n"/>
      <c r="I174" s="77" t="n"/>
      <c r="J174" s="46" t="n"/>
      <c r="K174" s="46" t="n"/>
      <c r="L174" s="46" t="n"/>
      <c r="M174" s="46" t="n"/>
      <c r="N174" s="4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inlineStr">
        <is>
          <t>EV-PMM-0171</t>
        </is>
      </c>
      <c r="B175" s="46" t="n"/>
      <c r="C175" s="46" t="n"/>
      <c r="D175" s="46" t="n"/>
      <c r="E175" s="46" t="n"/>
      <c r="F175" s="46" t="n"/>
      <c r="G175" s="46" t="n"/>
      <c r="H175" s="77" t="n"/>
      <c r="I175" s="77" t="n"/>
      <c r="J175" s="46" t="n"/>
      <c r="K175" s="46" t="n"/>
      <c r="L175" s="46" t="n"/>
      <c r="M175" s="46" t="n"/>
      <c r="N175" s="4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inlineStr">
        <is>
          <t>EV-PMM-0172</t>
        </is>
      </c>
      <c r="B176" s="46" t="n"/>
      <c r="C176" s="46" t="n"/>
      <c r="D176" s="46" t="n"/>
      <c r="E176" s="46" t="n"/>
      <c r="F176" s="46" t="n"/>
      <c r="G176" s="46" t="n"/>
      <c r="H176" s="77" t="n"/>
      <c r="I176" s="77" t="n"/>
      <c r="J176" s="46" t="n"/>
      <c r="K176" s="46" t="n"/>
      <c r="L176" s="46" t="n"/>
      <c r="M176" s="46" t="n"/>
      <c r="N176" s="4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inlineStr">
        <is>
          <t>EV-PMM-0173</t>
        </is>
      </c>
      <c r="B177" s="46" t="n"/>
      <c r="C177" s="46" t="n"/>
      <c r="D177" s="46" t="n"/>
      <c r="E177" s="46" t="n"/>
      <c r="F177" s="46" t="n"/>
      <c r="G177" s="46" t="n"/>
      <c r="H177" s="77" t="n"/>
      <c r="I177" s="77" t="n"/>
      <c r="J177" s="46" t="n"/>
      <c r="K177" s="46" t="n"/>
      <c r="L177" s="46" t="n"/>
      <c r="M177" s="46" t="n"/>
      <c r="N177" s="4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inlineStr">
        <is>
          <t>EV-PMM-0174</t>
        </is>
      </c>
      <c r="B178" s="46" t="n"/>
      <c r="C178" s="46" t="n"/>
      <c r="D178" s="46" t="n"/>
      <c r="E178" s="46" t="n"/>
      <c r="F178" s="46" t="n"/>
      <c r="G178" s="46" t="n"/>
      <c r="H178" s="77" t="n"/>
      <c r="I178" s="77" t="n"/>
      <c r="J178" s="46" t="n"/>
      <c r="K178" s="46" t="n"/>
      <c r="L178" s="46" t="n"/>
      <c r="M178" s="46" t="n"/>
      <c r="N178" s="4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inlineStr">
        <is>
          <t>EV-PMM-0175</t>
        </is>
      </c>
      <c r="B179" s="46" t="n"/>
      <c r="C179" s="46" t="n"/>
      <c r="D179" s="46" t="n"/>
      <c r="E179" s="46" t="n"/>
      <c r="F179" s="46" t="n"/>
      <c r="G179" s="46" t="n"/>
      <c r="H179" s="77" t="n"/>
      <c r="I179" s="77" t="n"/>
      <c r="J179" s="46" t="n"/>
      <c r="K179" s="46" t="n"/>
      <c r="L179" s="46" t="n"/>
      <c r="M179" s="46" t="n"/>
      <c r="N179" s="4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inlineStr">
        <is>
          <t>EV-PMM-0176</t>
        </is>
      </c>
      <c r="B180" s="46" t="n"/>
      <c r="C180" s="46" t="n"/>
      <c r="D180" s="46" t="n"/>
      <c r="E180" s="46" t="n"/>
      <c r="F180" s="46" t="n"/>
      <c r="G180" s="46" t="n"/>
      <c r="H180" s="77" t="n"/>
      <c r="I180" s="77" t="n"/>
      <c r="J180" s="46" t="n"/>
      <c r="K180" s="46" t="n"/>
      <c r="L180" s="46" t="n"/>
      <c r="M180" s="46" t="n"/>
      <c r="N180" s="4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inlineStr">
        <is>
          <t>EV-PMM-0177</t>
        </is>
      </c>
      <c r="B181" s="46" t="n"/>
      <c r="C181" s="46" t="n"/>
      <c r="D181" s="46" t="n"/>
      <c r="E181" s="46" t="n"/>
      <c r="F181" s="46" t="n"/>
      <c r="G181" s="46" t="n"/>
      <c r="H181" s="77" t="n"/>
      <c r="I181" s="77" t="n"/>
      <c r="J181" s="46" t="n"/>
      <c r="K181" s="46" t="n"/>
      <c r="L181" s="46" t="n"/>
      <c r="M181" s="46" t="n"/>
      <c r="N181" s="4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inlineStr">
        <is>
          <t>EV-PMM-0178</t>
        </is>
      </c>
      <c r="B182" s="46" t="n"/>
      <c r="C182" s="46" t="n"/>
      <c r="D182" s="46" t="n"/>
      <c r="E182" s="46" t="n"/>
      <c r="F182" s="46" t="n"/>
      <c r="G182" s="46" t="n"/>
      <c r="H182" s="77" t="n"/>
      <c r="I182" s="77" t="n"/>
      <c r="J182" s="46" t="n"/>
      <c r="K182" s="46" t="n"/>
      <c r="L182" s="46" t="n"/>
      <c r="M182" s="46" t="n"/>
      <c r="N182" s="4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inlineStr">
        <is>
          <t>EV-PMM-0179</t>
        </is>
      </c>
      <c r="B183" s="46" t="n"/>
      <c r="C183" s="46" t="n"/>
      <c r="D183" s="46" t="n"/>
      <c r="E183" s="46" t="n"/>
      <c r="F183" s="46" t="n"/>
      <c r="G183" s="46" t="n"/>
      <c r="H183" s="77" t="n"/>
      <c r="I183" s="77" t="n"/>
      <c r="J183" s="46" t="n"/>
      <c r="K183" s="46" t="n"/>
      <c r="L183" s="46" t="n"/>
      <c r="M183" s="46" t="n"/>
      <c r="N183" s="4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inlineStr">
        <is>
          <t>EV-PMM-0180</t>
        </is>
      </c>
      <c r="B184" s="46" t="n"/>
      <c r="C184" s="46" t="n"/>
      <c r="D184" s="46" t="n"/>
      <c r="E184" s="46" t="n"/>
      <c r="F184" s="46" t="n"/>
      <c r="G184" s="46" t="n"/>
      <c r="H184" s="77" t="n"/>
      <c r="I184" s="77" t="n"/>
      <c r="J184" s="46" t="n"/>
      <c r="K184" s="46" t="n"/>
      <c r="L184" s="46" t="n"/>
      <c r="M184" s="46" t="n"/>
      <c r="N184" s="4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autoFilter ref="A4:N184"/>
  <mergeCells count="2">
    <mergeCell ref="A2:N2"/>
    <mergeCell ref="A1:N1"/>
  </mergeCells>
  <conditionalFormatting sqref="I5:I184">
    <cfRule type="expression" priority="1" dxfId="0">
      <formula>AND(I5&lt;&gt;"",I5&lt;TODAY())</formula>
    </cfRule>
  </conditionalFormatting>
  <conditionalFormatting sqref="K5:K184">
    <cfRule type="expression" priority="2" dxfId="1">
      <formula>K5="Current"</formula>
    </cfRule>
  </conditionalFormatting>
  <dataValidations count="2">
    <dataValidation sqref="K5:K184" showDropDown="0" showInputMessage="0" showErrorMessage="0" allowBlank="0" type="list">
      <formula1>"Current,Draft,Superseded,Expired,Rejected"</formula1>
    </dataValidation>
    <dataValidation sqref="M5:M18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selection activeCell="A1" sqref="A1"/>
    </sheetView>
  </sheetViews>
  <sheetFormatPr baseColWidth="8" defaultRowHeight="15"/>
  <cols>
    <col width="32" customWidth="1" style="74" min="1" max="1"/>
    <col width="25" customWidth="1" style="74" min="2" max="2"/>
    <col width="22" customWidth="1" style="74" min="3" max="3"/>
    <col width="24" customWidth="1" style="74" min="4" max="4"/>
    <col width="18" customWidth="1" style="74" min="5" max="5"/>
    <col width="18" customWidth="1" style="74" min="6" max="6"/>
    <col width="18" customWidth="1" style="74" min="7" max="7"/>
    <col width="22" customWidth="1" style="74" min="8" max="8"/>
  </cols>
  <sheetData>
    <row r="1" ht="35" customHeight="1" s="74">
      <c r="A1" s="15" t="inlineStr">
        <is>
          <t>Post-Market Monitoring Dashboard &amp; Independent Sign-off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4">
      <c r="A2" s="21" t="inlineStr">
        <is>
          <t>Mechanical readiness only. Article 72 lifecycle monitoring, Article 73 reporting and evidence completeness are gated separately.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4">
      <c r="A3" s="33" t="inlineStr">
        <is>
          <t>READINESS SNAPSHOT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4">
      <c r="A4" s="76" t="inlineStr">
        <is>
          <t>Metric</t>
        </is>
      </c>
      <c r="B4" s="76" t="inlineStr">
        <is>
          <t>Value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Article 72 PMS scope</t>
        </is>
      </c>
      <c r="B5" s="44">
        <f>'01_SYSTEM_PROFILE'!B42</f>
        <v/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Article 72 / 73 general application</t>
        </is>
      </c>
      <c r="B6" s="44">
        <f>'01_SYSTEM_PROFILE'!B43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High-risk route date</t>
        </is>
      </c>
      <c r="B7" s="78">
        <f>'01_SYSTEM_PROFILE'!B44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PMS-plan state</t>
        </is>
      </c>
      <c r="B8" s="44">
        <f>'01_SYSTEM_PROFILE'!B45</f>
        <v/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Integration route</t>
        </is>
      </c>
      <c r="B9" s="44">
        <f>'01_SYSTEM_PROFILE'!B46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Article 9 feedback route</t>
        </is>
      </c>
      <c r="B10" s="44">
        <f>'01_SYSTEM_PROFILE'!B47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Article 73 route</t>
        </is>
      </c>
      <c r="B11" s="44">
        <f>'01_SYSTEM_PROFILE'!B48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Open / blocked controls</t>
        </is>
      </c>
      <c r="B12" s="44">
        <f>COUNTIFS('02_CONTROL_MATRIX'!D5:D21,"&lt;&gt;Not applicable*",'02_CONTROL_MATRIX'!I5:I21,"Not started")+COUNTIFS('02_CONTROL_MATRIX'!D5:D21,"&lt;&gt;Not applicable*",'02_CONTROL_MATRIX'!I5:I21,"In progress")+COUNTIFS('02_CONTROL_MATRIX'!D5:D21,"&lt;&gt;Not applicable*",'02_CONTROL_MATRIX'!I5:I21,"Blocked")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Verified controls lacking current evidence</t>
        </is>
      </c>
      <c r="B13" s="44">
        <f>COUNTIFS('02_CONTROL_MATRIX'!D5:D21,"&lt;&gt;Not applicable*",'02_CONTROL_MATRIX'!I5:I21,"Verified",'02_CONTROL_MATRIX'!K5:K21,"&lt;&gt;Current evidence")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PMS plan evidence gaps</t>
        </is>
      </c>
      <c r="B14" s="44">
        <f>COUNTIF('03_MONITORING_PLAN'!L5:L18,"&lt;&gt;Current evidence")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Open / escalated PMS signals</t>
        </is>
      </c>
      <c r="B15" s="44">
        <f>'04_DATA_SIGNAL_LOG'!B114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Signals with evidence gaps</t>
        </is>
      </c>
      <c r="B16" s="44">
        <f>SUMPRODUCT(('04_DATA_SIGNAL_LOG'!B5:B104&lt;&gt;"")*('04_DATA_SIGNAL_LOG'!P5:P104&lt;&gt;"Current evidence"))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Incident cases pending/due/overdue</t>
        </is>
      </c>
      <c r="B17" s="44">
        <f>'05_INCIDENT_CORRECTIVE'!B70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Reported cases with investigation incomplete</t>
        </is>
      </c>
      <c r="B18" s="44">
        <f>'05_INCIDENT_CORRECTIVE'!B71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Incident/corrective records with evidence gaps</t>
        </is>
      </c>
      <c r="B19" s="44">
        <f>SUMPRODUCT(('05_INCIDENT_CORRECTIVE'!B5:B64&lt;&gt;"")*('05_INCIDENT_CORRECTIVE'!S5:S64&lt;&gt;"Current evidence"))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Expired current evidence</t>
        </is>
      </c>
      <c r="B20" s="44">
        <f>TEXT(COUNTIFS('06_EVIDENCE_REGISTER'!I5:I184,"&lt;"&amp;TODAY(),'06_EVIDENCE_REGISTER'!I5:I184,"&gt;0",'06_EVIDENCE_REGISTER'!K5:K184,"Current"),"0")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23" customHeight="1" s="74">
      <c r="A22" s="33" t="inlineStr">
        <is>
          <t>SERIOUS-INCIDENT DEADLINE REFERENCE</t>
        </is>
      </c>
      <c r="B22" s="1" t="n"/>
      <c r="C22" s="1" t="n"/>
      <c r="D22" s="1" t="n"/>
      <c r="E22" s="1" t="n"/>
      <c r="F22" s="1" t="n"/>
      <c r="G22" s="1" t="n"/>
      <c r="H22" s="1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 ht="31" customHeight="1" s="74">
      <c r="A23" s="40" t="inlineStr">
        <is>
          <t>Route</t>
        </is>
      </c>
      <c r="B23" s="40" t="inlineStr">
        <is>
          <t>Maximum deadline from awareness</t>
        </is>
      </c>
      <c r="C23" s="40" t="inlineStr">
        <is>
          <t>Notes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General serious incident</t>
        </is>
      </c>
      <c r="B24" s="47" t="inlineStr">
        <is>
          <t>15 days</t>
        </is>
      </c>
      <c r="C24" s="6" t="inlineStr">
        <is>
          <t>Report after causal link / reasonable likelihood is established; severity can require faster reporting.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Widespread infringement or Art. 3(49)(b) critical-infrastructure incident</t>
        </is>
      </c>
      <c r="B25" s="47" t="inlineStr">
        <is>
          <t>2 days</t>
        </is>
      </c>
      <c r="C25" s="6" t="inlineStr">
        <is>
          <t>Immediate, and no later than 2 days from awareness.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Death</t>
        </is>
      </c>
      <c r="B26" s="47" t="inlineStr">
        <is>
          <t>10 days</t>
        </is>
      </c>
      <c r="C26" s="6" t="inlineStr">
        <is>
          <t>Immediate after causal relationship is established or suspected, and no later than 10 days from awareness.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23" customHeight="1" s="74">
      <c r="A28" s="33" t="inlineStr">
        <is>
          <t>READINESS DECISION</t>
        </is>
      </c>
      <c r="B28" s="1" t="n"/>
      <c r="C28" s="1" t="n"/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73">
        <f>IF(OR(B5="Needs assessment",B5="Provider role not established",B5="High-risk status not established"),"SCOPE NOT RESOLVED / ARTICLE 72 HIGH-RISK PMS ROUTE NOT ESTABLISHED",IF(B12&gt;0,"NOT READY — CONTROL GAPS REMAIN",IF(B13&gt;0,"NOT READY — VERIFIED CONTROLS LACK CURRENT EVIDENCE",IF(B14&gt;0,"NOT READY — PMS PLAN EVIDENCE GAPS",IF(OR(B15&gt;0,B16&gt;0),"NOT READY — PMS SIGNAL ANALYSIS / EVIDENCE GAPS",IF(OR(B17&gt;0,B18&gt;0,B19&gt;0),"BLOCK — SERIOUS-INCIDENT / INVESTIGATION WORK REMAINS",IF(VALUE(B20)&gt;0,"NOT READY — EXPIRED EVIDENCE",IF('01_SYSTEM_PROFILE'!B49&lt;&gt;"Operational PMS package populated","NOT READY — CORE PMS FACTS INCOMPLETE","READY FOR INDEPENDENT POST-MARKET REVIEW"))))))))</f>
        <v/>
      </c>
      <c r="B29" s="1" t="n"/>
      <c r="C29" s="1" t="n"/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 ht="23" customHeight="1" s="74">
      <c r="A34" s="33" t="inlineStr">
        <is>
          <t>INDEPENDENT REVIEW / SIGN-OFF</t>
        </is>
      </c>
      <c r="B34" s="1" t="n"/>
      <c r="C34" s="1" t="n"/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Reviewer name</t>
        </is>
      </c>
      <c r="B35" s="46" t="str"/>
      <c r="C35" s="6" t="inlineStr">
        <is>
          <t>Review date</t>
        </is>
      </c>
      <c r="D35" s="77" t="str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Role / organisation</t>
        </is>
      </c>
      <c r="B36" s="46" t="str"/>
      <c r="C36" s="6" t="inlineStr">
        <is>
          <t>Decision</t>
        </is>
      </c>
      <c r="D36" s="46" t="str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Article 72 PMS system / plan reviewed</t>
        </is>
      </c>
      <c r="B37" s="48" t="str"/>
      <c r="C37" s="1" t="n"/>
      <c r="D37" s="1" t="n"/>
      <c r="E37" s="1" t="n"/>
      <c r="F37" s="1" t="n"/>
      <c r="G37" s="1" t="n"/>
      <c r="H37" s="1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Continuous-compliance analysis reviewed</t>
        </is>
      </c>
      <c r="B38" s="48" t="str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Article 9 / Article 20 feedback routes reviewed</t>
        </is>
      </c>
      <c r="B39" s="48" t="str"/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Article 73 serious-incident procedure / deadlines reviewed</t>
        </is>
      </c>
      <c r="B40" s="48" t="str"/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Sectoral / financial integration route reviewed if applicable</t>
        </is>
      </c>
      <c r="B41" s="48" t="str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Scope limitations / assumptions</t>
        </is>
      </c>
      <c r="B42" s="48" t="str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Reviewer comments</t>
        </is>
      </c>
      <c r="B43" s="48" t="str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Approval reference / evidence ID</t>
        </is>
      </c>
      <c r="B44" s="48" t="str"/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mergeCells count="15">
    <mergeCell ref="A1:H1"/>
    <mergeCell ref="A3:H3"/>
    <mergeCell ref="B40:H40"/>
    <mergeCell ref="B41:H41"/>
    <mergeCell ref="B44:H44"/>
    <mergeCell ref="A2:H2"/>
    <mergeCell ref="B43:H43"/>
    <mergeCell ref="A29:H32"/>
    <mergeCell ref="A28:H28"/>
    <mergeCell ref="B39:H39"/>
    <mergeCell ref="B38:H38"/>
    <mergeCell ref="B42:H42"/>
    <mergeCell ref="B37:H37"/>
    <mergeCell ref="A22:H22"/>
    <mergeCell ref="A34:H34"/>
  </mergeCells>
  <conditionalFormatting sqref="A29:H32">
    <cfRule type="expression" priority="1" dxfId="0">
      <formula>LEFT(A29,5)="BLOCK"</formula>
    </cfRule>
    <cfRule type="expression" priority="2" dxfId="0">
      <formula>LEFT(A29,9)="NOT READY"</formula>
    </cfRule>
    <cfRule type="expression" priority="3" dxfId="1">
      <formula>LEFT(A29,5)="READY"</formula>
    </cfRule>
  </conditionalFormatting>
  <dataValidations count="1">
    <dataValidation sqref="D36" showDropDown="0" showInputMessage="0" showErrorMessage="0" allowBlank="0" type="list">
      <formula1>"Confirmed,Confirmed with conditions,Not confirmed,Further legal / incident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4" min="1" max="1"/>
    <col width="38" customWidth="1" style="74" min="2" max="2"/>
    <col width="42" customWidth="1" style="74" min="3" max="3"/>
    <col width="22" customWidth="1" style="74" min="4" max="4"/>
    <col width="62" customWidth="1" style="74" min="5" max="5"/>
    <col width="70" customWidth="1" style="74" min="6" max="6"/>
  </cols>
  <sheetData>
    <row r="1" ht="35" customHeight="1" s="74">
      <c r="A1" s="15" t="inlineStr">
        <is>
          <t>Post-Market Monitoring Source Register</t>
        </is>
      </c>
      <c r="B1" s="1" t="n"/>
      <c r="C1" s="1" t="n"/>
      <c r="D1" s="1" t="n"/>
      <c r="E1" s="1" t="n"/>
      <c r="F1" s="1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4">
      <c r="A2" s="21" t="inlineStr">
        <is>
          <t>Binding EU law first; Commission templates/guidance are labelled with their actual 2026 status.</t>
        </is>
      </c>
      <c r="B2" s="1" t="n"/>
      <c r="C2" s="1" t="n"/>
      <c r="D2" s="1" t="n"/>
      <c r="E2" s="1" t="n"/>
      <c r="F2" s="1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4">
      <c r="A4" s="40" t="inlineStr">
        <is>
          <t>Source ID</t>
        </is>
      </c>
      <c r="B4" s="40" t="inlineStr">
        <is>
          <t>Instrument / source</t>
        </is>
      </c>
      <c r="C4" s="40" t="inlineStr">
        <is>
          <t>Relevant provisions</t>
        </is>
      </c>
      <c r="D4" s="40" t="inlineStr">
        <is>
          <t>Status</t>
        </is>
      </c>
      <c r="E4" s="40" t="inlineStr">
        <is>
          <t>Use in workbook</t>
        </is>
      </c>
      <c r="F4" s="40" t="inlineStr">
        <is>
          <t>URL</t>
        </is>
      </c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SRC-PMM-01</t>
        </is>
      </c>
      <c r="B5" s="6" t="inlineStr">
        <is>
          <t>Regulation (EU) 2024/1689 — consolidated 27 July 2026</t>
        </is>
      </c>
      <c r="C5" s="6" t="inlineStr">
        <is>
          <t>Arts. 3(49), 9(2)(c), 17(1)(h)–(i), 20, 72, 73, 75(1a), 113; Annex IV</t>
        </is>
      </c>
      <c r="D5" s="16" t="inlineStr">
        <is>
          <t>Binding EU law</t>
        </is>
      </c>
      <c r="E5" s="6" t="inlineStr">
        <is>
          <t>Primary PMS / serious-incident baseline</t>
        </is>
      </c>
      <c r="F5" s="81" t="inlineStr">
        <is>
          <t>https://eur-lex.europa.eu/eli/reg/2024/1689/2026-07-27/eng</t>
        </is>
      </c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SRC-PMM-02</t>
        </is>
      </c>
      <c r="B6" s="6" t="inlineStr">
        <is>
          <t>Regulation (EU) 2026/1744 — Digital Omnibus on AI</t>
        </is>
      </c>
      <c r="C6" s="6" t="inlineStr">
        <is>
          <t>Art. 72(3) amendment; Art. 75(1a); Art. 113</t>
        </is>
      </c>
      <c r="D6" s="16" t="inlineStr">
        <is>
          <t>Binding EU law</t>
        </is>
      </c>
      <c r="E6" s="6" t="inlineStr">
        <is>
          <t>Current PMS-guidance deadline and AI Office serious-incident routing for systems under its competence</t>
        </is>
      </c>
      <c r="F6" s="81" t="inlineStr">
        <is>
          <t>https://eur-lex.europa.eu/eli/reg/2026/1744/oj/eng</t>
        </is>
      </c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SRC-PMM-03</t>
        </is>
      </c>
      <c r="B7" s="6" t="inlineStr">
        <is>
          <t>European Commission AI Act Service Desk — Article 72</t>
        </is>
      </c>
      <c r="C7" s="6" t="inlineStr">
        <is>
          <t>Article 72 text / explanatory summary</t>
        </is>
      </c>
      <c r="D7" s="16" t="inlineStr">
        <is>
          <t>Commission service / non-binding summary</t>
        </is>
      </c>
      <c r="E7" s="6" t="inlineStr">
        <is>
          <t>Readable cross-check of PMS system, plan and integration route</t>
        </is>
      </c>
      <c r="F7" s="81" t="inlineStr">
        <is>
          <t>https://ai-act-service-desk.ec.europa.eu/en/ai-act/article-72</t>
        </is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SRC-PMM-04</t>
        </is>
      </c>
      <c r="B8" s="6" t="inlineStr">
        <is>
          <t>European Commission AI Act Service Desk — Article 73</t>
        </is>
      </c>
      <c r="C8" s="6" t="inlineStr">
        <is>
          <t>Article 73 text / explanatory summary</t>
        </is>
      </c>
      <c r="D8" s="16" t="inlineStr">
        <is>
          <t>Commission service / non-binding summary</t>
        </is>
      </c>
      <c r="E8" s="6" t="inlineStr">
        <is>
          <t>Readable cross-check of serious-incident deadlines/investigation</t>
        </is>
      </c>
      <c r="F8" s="81" t="inlineStr">
        <is>
          <t>https://ai-act-service-desk.ec.europa.eu/en/ai-act/article-73</t>
        </is>
      </c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SRC-PMM-05</t>
        </is>
      </c>
      <c r="B9" s="6" t="inlineStr">
        <is>
          <t>European Commission — serious incident guidance/template consultation</t>
        </is>
      </c>
      <c r="C9" s="6" t="inlineStr">
        <is>
          <t>Draft Article 73 guidance and high-risk-system reporting template published for consultation in 2025</t>
        </is>
      </c>
      <c r="D9" s="16" t="inlineStr">
        <is>
          <t>Draft Commission implementation material</t>
        </is>
      </c>
      <c r="E9" s="6" t="inlineStr">
        <is>
          <t>Useful operational reference; not represented here as binding legislation</t>
        </is>
      </c>
      <c r="F9" s="81" t="inlineStr">
        <is>
          <t>https://digital-strategy.ec.europa.eu/en/consultations/ai-act-commission-issues-draft-guidance-and-reporting-template-serious-ai-incidents-and-seeks</t>
        </is>
      </c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SRC-PMM-06</t>
        </is>
      </c>
      <c r="B10" s="6" t="inlineStr">
        <is>
          <t>European Commission — AI regulatory framework</t>
        </is>
      </c>
      <c r="C10" s="6" t="inlineStr">
        <is>
          <t>Provider PMS / deployer monitoring overview</t>
        </is>
      </c>
      <c r="D10" s="16" t="inlineStr">
        <is>
          <t>Commission information</t>
        </is>
      </c>
      <c r="E10" s="6" t="inlineStr">
        <is>
          <t>Implementation cross-check</t>
        </is>
      </c>
      <c r="F10" s="81" t="inlineStr">
        <is>
          <t>https://digital-strategy.ec.europa.eu/en/policies/regulatory-framework-ai</t>
        </is>
      </c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autoFilter ref="A4:F10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Post Market Monitoring Control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2026-09-06T12:57:34Z</dcterms:created>
  <dcterms:modified xmlns:dcterms="http://purl.org/dc/terms/" xmlns:xsi="http://www.w3.org/2001/XMLSchema-instance" xsi:type="dcterms:W3CDTF">2026-09-06T12:57:35Z</dcterms:modified>
  <cp:lastModifiedBy>AZComply</cp:lastModifiedBy>
</cp:coreProperties>
</file>