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RISK_REGISTER" sheetId="4" state="visible" r:id="rId4"/>
    <sheet xmlns:r="http://schemas.openxmlformats.org/officeDocument/2006/relationships" name="04_TREATMENT_TESTING" sheetId="5" state="visible" r:id="rId5"/>
    <sheet xmlns:r="http://schemas.openxmlformats.org/officeDocument/2006/relationships" name="05_MONITORING_FEEDBACK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'00_README'!$A$1:$C$45</definedName>
    <definedName name="_xlnm.Print_Area" localSheetId="1">'01_SYSTEM_PROFILE'!$A$1:$D$52</definedName>
    <definedName name="_xlnm._FilterDatabase" localSheetId="2" hidden="1">'02_CONTROL_MATRIX'!$A$4:$M$24</definedName>
    <definedName name="_xlnm.Print_Titles" localSheetId="2">'02_CONTROL_MATRIX'!$4:$4</definedName>
    <definedName name="_xlnm.Print_Area" localSheetId="2">'02_CONTROL_MATRIX'!$A$1:$M$24</definedName>
    <definedName name="_xlnm._FilterDatabase" localSheetId="3" hidden="1">'03_RISK_REGISTER'!$A$4:$U$114</definedName>
    <definedName name="_xlnm.Print_Titles" localSheetId="3">'03_RISK_REGISTER'!$4:$4</definedName>
    <definedName name="_xlnm.Print_Area" localSheetId="3">'03_RISK_REGISTER'!$A$1:$U$114</definedName>
    <definedName name="_xlnm._FilterDatabase" localSheetId="4" hidden="1">'04_TREATMENT_TESTING'!$A$4:$Q$112</definedName>
    <definedName name="_xlnm.Print_Titles" localSheetId="4">'04_TREATMENT_TESTING'!$4:$4</definedName>
    <definedName name="_xlnm.Print_Area" localSheetId="4">'04_TREATMENT_TESTING'!$A$1:$Q$112</definedName>
    <definedName name="_xlnm._FilterDatabase" localSheetId="5" hidden="1">'05_MONITORING_FEEDBACK'!$A$4:$N$92</definedName>
    <definedName name="_xlnm.Print_Titles" localSheetId="5">'05_MONITORING_FEEDBACK'!$4:$4</definedName>
    <definedName name="_xlnm.Print_Area" localSheetId="5">'05_MONITORING_FEEDBACK'!$A$1:$N$92</definedName>
    <definedName name="_xlnm._FilterDatabase" localSheetId="6" hidden="1">'06_EVIDENCE_REGISTER'!$A$4:$N$184</definedName>
    <definedName name="_xlnm.Print_Titles" localSheetId="6">'06_EVIDENCE_REGISTER'!$4:$4</definedName>
    <definedName name="_xlnm.Print_Area" localSheetId="6">'06_EVIDENCE_REGISTER'!$A$1:$N$184</definedName>
    <definedName name="_xlnm.Print_Area" localSheetId="7">'07_DASHBOARD_SIGNOFF'!$A$1:$C$44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  <fill>
      <patternFill patternType="solid">
        <fgColor rgb="FFFFF2CC"/>
      </patternFill>
    </fill>
    <fill>
      <patternFill patternType="solid">
        <fgColor rgb="FFEAF1FF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81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10" borderId="0" applyAlignment="1" pivotButton="0" quotePrefix="0" xfId="0">
      <alignment vertical="top" wrapText="1"/>
    </xf>
    <xf numFmtId="0" fontId="7" fillId="10" borderId="0" applyAlignment="1" pivotButton="0" quotePrefix="0" xfId="0">
      <alignment vertical="top" wrapText="1"/>
    </xf>
    <xf numFmtId="0" fontId="7" fillId="10" borderId="0" applyAlignment="1" pivotButton="0" quotePrefix="0" xfId="0">
      <alignment horizontal="center" vertical="top" wrapText="1"/>
    </xf>
    <xf numFmtId="0" fontId="7" fillId="10" borderId="0" applyAlignment="1" pivotButton="0" quotePrefix="0" xfId="0">
      <alignment horizontal="center" vertical="center" wrapText="1"/>
    </xf>
    <xf numFmtId="0" fontId="1" fillId="11" borderId="0" applyAlignment="1" pivotButton="0" quotePrefix="0" xfId="0">
      <alignment vertical="top" wrapText="1"/>
    </xf>
    <xf numFmtId="0" fontId="1" fillId="12" borderId="0" applyAlignment="1" pivotButton="0" quotePrefix="0" xfId="0">
      <alignment vertical="top" wrapText="1"/>
    </xf>
    <xf numFmtId="0" fontId="6" fillId="12" borderId="0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7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ai-act-service-desk.ec.europa.eu/en/ai-act/article-9" TargetMode="External" Id="rId3"/><Relationship Type="http://schemas.openxmlformats.org/officeDocument/2006/relationships/hyperlink" Target="https://digital-strategy.ec.europa.eu/en/policies/ai-act-standardisation" TargetMode="External" Id="rId4"/><Relationship Type="http://schemas.openxmlformats.org/officeDocument/2006/relationships/hyperlink" Target="https://interoperable-europe.ec.europa.eu/collection/ai-public-sector/ai-standards-and-tools" TargetMode="External" Id="rId5"/><Relationship Type="http://schemas.openxmlformats.org/officeDocument/2006/relationships/hyperlink" Target="https://www.iso.org/standard/77304.html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Risk Management System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9(1)–(10) • Article 13 / 17 / 72 interfaces • lifecycle risk register • residual-risk acceptance • testing &amp; monitoring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Article 9 into an auditable lifecycle risk-management dossier: scope → known/foreseeable risks → intended use &amp; foreseeable misuse → targeted measures → testing → residual-risk judgment → post-market feedback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systems. One system / materially distinct high-risk configuration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Article 9 as a continuous iterative lifecycle process with risk identification, misuse analysis, treatment hierarchy, testing, residual-risk decisions and post-market feedback.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Treat a numerical 1–5 score as the law, certify full EU AI Act compliance, replace Article 72 post-market monitoring, or turn voluntary standards into binding thresholds.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Article 9 requires both hazard-level residual risk and overall residual risk to be judged acceptable. The workbook therefore blocks readiness where either remains unresolved or unacceptable.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ARTICLE 9 STRUCTURE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Operational meaning</t>
        </is>
      </c>
      <c r="C14" s="40" t="inlineStr">
        <is>
          <t>Workbook implementation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9(1)</t>
        </is>
      </c>
      <c r="B15" s="44" t="inlineStr">
        <is>
          <t>Establish, implement, document and maintain a risk-management system</t>
        </is>
      </c>
      <c r="C15" s="6" t="inlineStr">
        <is>
          <t>Scope + control matrix + evidence gate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9(2)(a)–(d)</t>
        </is>
      </c>
      <c r="B16" s="44" t="inlineStr">
        <is>
          <t>Identify/analyse known and foreseeable risks; estimate intended-use/misuse risks; feed post-market risks back; adopt targeted measures</t>
        </is>
      </c>
      <c r="C16" s="6" t="inlineStr">
        <is>
          <t>Risk register + monitoring feedback + treatment register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9(3)</t>
        </is>
      </c>
      <c r="B17" s="44" t="inlineStr">
        <is>
          <t>Article 9 focuses on risks reasonably mitigable/eliminable through design/development or adequate technical information</t>
        </is>
      </c>
      <c r="C17" s="6" t="inlineStr">
        <is>
          <t>Risk-scope field and rationale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9(4)</t>
        </is>
      </c>
      <c r="B18" s="44" t="inlineStr">
        <is>
          <t>Consider effects/interactions from combined application of the other Section 2 high-risk requirements</t>
        </is>
      </c>
      <c r="C18" s="6" t="inlineStr">
        <is>
          <t>Cross-requirement interaction control — not a generic third-party-component rule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9(5)</t>
        </is>
      </c>
      <c r="B19" s="44" t="inlineStr">
        <is>
          <t>Each hazard's residual risk and overall residual risk must be acceptable; apply design → controls → Art. 13 information / deployer training hierarchy</t>
        </is>
      </c>
      <c r="C19" s="6" t="inlineStr">
        <is>
          <t>Treatment/testing + residual-risk decision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9(6)–(8)</t>
        </is>
      </c>
      <c r="B20" s="44" t="inlineStr">
        <is>
          <t>Test to identify appropriate measures; real-world testing may be used; test during development as appropriate and always pre-market against predefined metrics/probabilistic thresholds</t>
        </is>
      </c>
      <c r="C20" s="6" t="inlineStr">
        <is>
          <t>Testing register with metrics, thresholds, timing and result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9(9)</t>
        </is>
      </c>
      <c r="B21" s="44" t="inlineStr">
        <is>
          <t>Consider adverse impact on under-18s and, as appropriate, other vulnerable groups</t>
        </is>
      </c>
      <c r="C21" s="6" t="inlineStr">
        <is>
          <t>Dedicated profile/control/risk fields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9(10)</t>
        </is>
      </c>
      <c r="B22" s="44" t="inlineStr">
        <is>
          <t>Risk-management processes under other relevant Union law may be combined</t>
        </is>
      </c>
      <c r="C22" s="6" t="inlineStr">
        <is>
          <t>Integration route; not an exemption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23" customHeight="1" s="70">
      <c r="A24" s="33" t="inlineStr">
        <is>
          <t>CURRENT TIMELINE &amp; STANDARDISATION</t>
        </is>
      </c>
      <c r="B24" s="1" t="n"/>
      <c r="C24" s="1" t="n"/>
      <c r="D24" s="1" t="n"/>
      <c r="E24" s="1" t="n"/>
      <c r="F24" s="1" t="n"/>
      <c r="G24" s="1" t="n"/>
      <c r="H24" s="1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 ht="31" customHeight="1" s="70">
      <c r="A25" s="40" t="inlineStr">
        <is>
          <t>Route</t>
        </is>
      </c>
      <c r="B25" s="40" t="inlineStr">
        <is>
          <t>Status</t>
        </is>
      </c>
      <c r="C25" s="40" t="inlineStr">
        <is>
          <t>Workbook treatment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Article 6(2) / Annex III high-risk</t>
        </is>
      </c>
      <c r="B26" s="47" t="inlineStr">
        <is>
          <t>Chapter III Sections 1–3 apply 2 December 2027</t>
        </is>
      </c>
      <c r="C26" s="6" t="inlineStr">
        <is>
          <t>Classify/manage now for readiness; binding Article 9 date calculated from the route.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Article 6(1) / Annex I high-risk</t>
        </is>
      </c>
      <c r="B27" s="47" t="inlineStr">
        <is>
          <t>Chapter III Sections 1–3 apply 2 August 2028</t>
        </is>
      </c>
      <c r="C27" s="6" t="inlineStr">
        <is>
          <t>Same readiness model; product-law integration may apply.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prEN 18228 — AI Risk Management</t>
        </is>
      </c>
      <c r="B28" s="47" t="inlineStr">
        <is>
          <t>At Enquiry phase as of 2026; not yet a harmonised standard referenced in the OJ</t>
        </is>
      </c>
      <c r="C28" s="6" t="inlineStr">
        <is>
          <t>Optional implementation aid only; no presumption of conformity yet.</t>
        </is>
      </c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ISO/IEC 23894:2023</t>
        </is>
      </c>
      <c r="B29" s="47" t="inlineStr">
        <is>
          <t>Voluntary international AI risk-management guidance</t>
        </is>
      </c>
      <c r="C29" s="6" t="inlineStr">
        <is>
          <t>May support process design; does not replace Article 9.</t>
        </is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23" customHeight="1" s="70">
      <c r="A31" s="33" t="inlineStr">
        <is>
          <t>8-STEP OPERATING PLAN</t>
        </is>
      </c>
      <c r="B31" s="1" t="n"/>
      <c r="C31" s="1" t="n"/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1</t>
        </is>
      </c>
      <c r="B32" s="44" t="inlineStr">
        <is>
          <t>Profile</t>
        </is>
      </c>
      <c r="C32" s="7" t="inlineStr">
        <is>
          <t>Enter provider/high-risk route and Article 9 facts in 01_SYSTEM_PROFILE.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2</t>
        </is>
      </c>
      <c r="B33" s="44" t="inlineStr">
        <is>
          <t>Resolve scope</t>
        </is>
      </c>
      <c r="C33" s="7" t="inlineStr">
        <is>
          <t>Review formula-driven Article 9, testing, PMS, vulnerable-group and Union-law integration routes.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3</t>
        </is>
      </c>
      <c r="B34" s="44" t="inlineStr">
        <is>
          <t>Assign controls</t>
        </is>
      </c>
      <c r="C34" s="7" t="inlineStr">
        <is>
          <t>Complete 02_CONTROL_MATRIX with owners, status, evidence and remediation.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4</t>
        </is>
      </c>
      <c r="B35" s="44" t="inlineStr">
        <is>
          <t>Register risks</t>
        </is>
      </c>
      <c r="C35" s="7" t="inlineStr">
        <is>
          <t>Document known/foreseeable hazards, intended-use risks, reasonably foreseeable misuse and affected persons in 03_RISK_REGISTER.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5</t>
        </is>
      </c>
      <c r="B36" s="44" t="inlineStr">
        <is>
          <t>Treat &amp; test</t>
        </is>
      </c>
      <c r="C36" s="7" t="inlineStr">
        <is>
          <t>Apply design → control → information/training hierarchy and test against predefined metrics/thresholds in 04_TREATMENT_TESTING.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39" t="inlineStr">
        <is>
          <t>6</t>
        </is>
      </c>
      <c r="B37" s="44" t="inlineStr">
        <is>
          <t>Close the loop</t>
        </is>
      </c>
      <c r="C37" s="7" t="inlineStr">
        <is>
          <t>Feed post-market, incident, test, change and deployer feedback into risk review in 05_MONITORING_FEEDBACK.</t>
        </is>
      </c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39" t="inlineStr">
        <is>
          <t>7</t>
        </is>
      </c>
      <c r="B38" s="44" t="inlineStr">
        <is>
          <t>Evidence</t>
        </is>
      </c>
      <c r="C38" s="7" t="inlineStr">
        <is>
          <t>Register exact evidence IDs in 06_EVIDENCE_REGISTER; current correctly-linked evidence drives readiness.</t>
        </is>
      </c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39" t="inlineStr">
        <is>
          <t>8</t>
        </is>
      </c>
      <c r="B39" s="44" t="inlineStr">
        <is>
          <t>Independent review</t>
        </is>
      </c>
      <c r="C39" s="7" t="inlineStr">
        <is>
          <t>Use 07_DASHBOARD_SIGNOFF. Maximum state is READY FOR INDEPENDENT RISK MANAGEMENT REVIEW, never automatic 'compliant'.</t>
        </is>
      </c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 ht="23" customHeight="1" s="70">
      <c r="A41" s="33" t="inlineStr">
        <is>
          <t>INPUT / OUTPUT CONVENTION</t>
        </is>
      </c>
      <c r="B41" s="1" t="n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7" t="inlineStr">
        <is>
          <t>Yellow</t>
        </is>
      </c>
      <c r="B42" s="7" t="inlineStr">
        <is>
          <t>User fact, risk judgment, owner, test result, evidence pointer or reviewer input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44" t="inlineStr">
        <is>
          <t>Blue</t>
        </is>
      </c>
      <c r="B43" s="7" t="inlineStr">
        <is>
          <t>Calculated / reference result</t>
        </is>
      </c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51" t="inlineStr">
        <is>
          <t>Red</t>
        </is>
      </c>
      <c r="B44" s="7" t="inlineStr">
        <is>
          <t>Unresolved blocker, unacceptable residual risk or missing/stale evidence</t>
        </is>
      </c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55" t="inlineStr">
        <is>
          <t>Green</t>
        </is>
      </c>
      <c r="B45" s="7" t="inlineStr">
        <is>
          <t>Resolved/current/review-ready state</t>
        </is>
      </c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24">
    <mergeCell ref="B9:H9"/>
    <mergeCell ref="A24:H24"/>
    <mergeCell ref="A1:H1"/>
    <mergeCell ref="B45:H45"/>
    <mergeCell ref="C36:H36"/>
    <mergeCell ref="A7:H7"/>
    <mergeCell ref="C39:H39"/>
    <mergeCell ref="A41:H41"/>
    <mergeCell ref="C32:H32"/>
    <mergeCell ref="C38:H38"/>
    <mergeCell ref="A3:H5"/>
    <mergeCell ref="A2:H2"/>
    <mergeCell ref="C37:H37"/>
    <mergeCell ref="B43:H43"/>
    <mergeCell ref="B42:H42"/>
    <mergeCell ref="C34:H34"/>
    <mergeCell ref="B11:H11"/>
    <mergeCell ref="C33:H33"/>
    <mergeCell ref="B8:H8"/>
    <mergeCell ref="B44:H44"/>
    <mergeCell ref="A13:H13"/>
    <mergeCell ref="C35:H35"/>
    <mergeCell ref="B10:H10"/>
    <mergeCell ref="A31:H31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44" customWidth="1" style="70" min="2" max="2"/>
    <col width="23" customWidth="1" style="70" min="3" max="3"/>
    <col width="42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System &amp; Article 9 Risk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provider/high-risk and lifecycle-risk facts. Blue scope outputs drive the controls and dashboard.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Deployment / foreseeable-use context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High-risk route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Primary risk owner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78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ARTICLE 9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the AI system?</t>
        </is>
      </c>
      <c r="C17" s="46" t="str"/>
      <c r="D17" s="6" t="inlineStr">
        <is>
          <t>Article 9 provider/high-risk scope.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Has the system been classified as high-risk?</t>
        </is>
      </c>
      <c r="C18" s="46" t="str"/>
      <c r="D18" s="6" t="inlineStr">
        <is>
          <t>Article 9 applies to high-risk AI systems.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Is the intended purpose defined and version-controlled?</t>
        </is>
      </c>
      <c r="C19" s="46" t="str"/>
      <c r="D19" s="6" t="inlineStr">
        <is>
          <t>Art. 9(2)(a),(b) risk context.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Have reasonably foreseeable misuse scenarios been identified from predictable human behaviour/context?</t>
        </is>
      </c>
      <c r="C20" s="46" t="str"/>
      <c r="D20" s="6" t="inlineStr">
        <is>
          <t>Art. 9(2)(b); Recital 65.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Have known and reasonably foreseeable health risks been assessed?</t>
        </is>
      </c>
      <c r="C21" s="46" t="str"/>
      <c r="D21" s="6" t="inlineStr">
        <is>
          <t>Art. 9(2)(a).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Have known and reasonably foreseeable safety risks been assessed?</t>
        </is>
      </c>
      <c r="C22" s="46" t="str"/>
      <c r="D22" s="6" t="inlineStr">
        <is>
          <t>Art. 9(2)(a).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Have known and reasonably foreseeable fundamental-rights risks been assessed?</t>
        </is>
      </c>
      <c r="C23" s="46" t="str"/>
      <c r="D23" s="6" t="inlineStr">
        <is>
          <t>Art. 9(2)(a).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Is Article 72 post-market monitoring established / planned?</t>
        </is>
      </c>
      <c r="C24" s="46" t="str"/>
      <c r="D24" s="6" t="inlineStr">
        <is>
          <t>Art. 9(2)(c) feedback loop.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Is post-market data actually routed into risk re-evaluation?</t>
        </is>
      </c>
      <c r="C25" s="46" t="str"/>
      <c r="D25" s="6" t="inlineStr">
        <is>
          <t>Art. 9(2)(c).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Has the scope been limited to risks reasonably mitigable/eliminable through design/development or adequate technical information?</t>
        </is>
      </c>
      <c r="C26" s="46" t="str"/>
      <c r="D26" s="6" t="inlineStr">
        <is>
          <t>Art. 9(3).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Have interactions arising from combined application of Section 2 high-risk requirements been assessed?</t>
        </is>
      </c>
      <c r="C27" s="46" t="str"/>
      <c r="D27" s="6" t="inlineStr">
        <is>
          <t>Art. 9(4).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Is each hazard's residual risk explicitly judged acceptable / unacceptable / unresolved?</t>
        </is>
      </c>
      <c r="C28" s="46" t="str"/>
      <c r="D28" s="6" t="inlineStr">
        <is>
          <t>Art. 9(5).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Is overall residual risk explicitly judged acceptable / unacceptable / unresolved?</t>
        </is>
      </c>
      <c r="C29" s="46" t="str"/>
      <c r="D29" s="6" t="inlineStr">
        <is>
          <t>Art. 9(5).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Are design/development elimination or reduction measures considered first where technically feasible?</t>
        </is>
      </c>
      <c r="C30" s="46" t="str"/>
      <c r="D30" s="6" t="inlineStr">
        <is>
          <t>Art. 9(5)(a).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Are mitigation/control measures implemented for risks that cannot be eliminated?</t>
        </is>
      </c>
      <c r="C31" s="46" t="str"/>
      <c r="D31" s="6" t="inlineStr">
        <is>
          <t>Art. 9(5)(b).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Are residual-risk instructions under Article 13 and, where appropriate, deployer training considered?</t>
        </is>
      </c>
      <c r="C32" s="46" t="str"/>
      <c r="D32" s="6" t="inlineStr">
        <is>
          <t>Art. 9(5)(c).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Does risk treatment consider deployer technical knowledge, experience, education, expected training and context?</t>
        </is>
      </c>
      <c r="C33" s="46" t="str"/>
      <c r="D33" s="6" t="inlineStr">
        <is>
          <t>Art. 9(5), final subparagraph.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Are high-risk AI system tests used to identify the most appropriate targeted risk measures and verify consistent intended-purpose performance / Section 2 compliance?</t>
        </is>
      </c>
      <c r="C34" s="46" t="str"/>
      <c r="D34" s="6" t="inlineStr">
        <is>
          <t>Art. 9(6).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predefined test metrics and probabilistic thresholds documented?</t>
        </is>
      </c>
      <c r="C35" s="46" t="str"/>
      <c r="D35" s="6" t="inlineStr">
        <is>
          <t>Art. 9(8).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Is testing performed during development as appropriate and in any event before market placement / putting into service?</t>
        </is>
      </c>
      <c r="C36" s="46" t="str"/>
      <c r="D36" s="6" t="inlineStr">
        <is>
          <t>Art. 9(8).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Is testing in real-world conditions being considered or used?</t>
        </is>
      </c>
      <c r="C37" s="46" t="str"/>
      <c r="D37" s="6" t="inlineStr">
        <is>
          <t>Art. 9(7); Article 60 if used.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Could the intended-purpose system adversely impact persons under 18?</t>
        </is>
      </c>
      <c r="C38" s="46" t="str"/>
      <c r="D38" s="6" t="inlineStr">
        <is>
          <t>Art. 9(9).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S-23</t>
        </is>
      </c>
      <c r="B39" s="6" t="inlineStr">
        <is>
          <t>Could it adversely impact other vulnerable groups?</t>
        </is>
      </c>
      <c r="C39" s="46" t="str"/>
      <c r="D39" s="6" t="inlineStr">
        <is>
          <t>Art. 9(9), as appropriate.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S-24</t>
        </is>
      </c>
      <c r="B40" s="6" t="inlineStr">
        <is>
          <t>Is the provider already subject to internal risk-management requirements under other relevant Union law?</t>
        </is>
      </c>
      <c r="C40" s="46" t="str"/>
      <c r="D40" s="6" t="inlineStr">
        <is>
          <t>Art. 9(10) integration route.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S-25</t>
        </is>
      </c>
      <c r="B41" s="6" t="inlineStr">
        <is>
          <t>Are formal review/update triggers defined for lifecycle, post-market, incident, test and material-change events?</t>
        </is>
      </c>
      <c r="C41" s="46" t="str"/>
      <c r="D41" s="6" t="inlineStr">
        <is>
          <t>Art. 9(2) continuous iterative review/update.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23" customHeight="1" s="70">
      <c r="A43" s="33" t="inlineStr">
        <is>
          <t>CALCULATED ARTICLE 9 SCOPE</t>
        </is>
      </c>
      <c r="B43" s="1" t="n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 ht="31" customHeight="1" s="70">
      <c r="A44" s="40" t="inlineStr">
        <is>
          <t>Scope item</t>
        </is>
      </c>
      <c r="B44" s="40" t="inlineStr">
        <is>
          <t>Result</t>
        </is>
      </c>
      <c r="C44" s="40" t="inlineStr">
        <is>
          <t>Legal basis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9 provider scope</t>
        </is>
      </c>
      <c r="B45" s="44">
        <f>IF(OR(C17="Needs assessment",C18="Needs assessment"),"Needs assessment",IF(AND(C17="Yes",C18="Yes"),"In scope — high-risk provider risk management",IF(C17="No","Provider role not established",IF(C18="No","Not high-risk — Article 9 not triggered","Needs assessment"))))</f>
        <v/>
      </c>
      <c r="C45" s="6" t="inlineStr">
        <is>
          <t>Art. 9(1)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Binding application date</t>
        </is>
      </c>
      <c r="B46" s="79">
        <f>IF(B11="Annex III — Art. 6(2)",DATE(2027,12,2),IF(B11="Annex I — Art. 6(1)",DATE(2028,8,2),""))</f>
        <v/>
      </c>
      <c r="C46" s="6" t="inlineStr">
        <is>
          <t>Art. 113(3)(c), as amended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Lifecycle risk process</t>
        </is>
      </c>
      <c r="B47" s="44">
        <f>IF(B45&lt;&gt;"In scope — high-risk provider risk management","Not applicable / unresolved",IF(AND(C19="Yes",C20="Yes",C21="Yes",C22="Yes",C23="Yes",C24="Yes",C27="Yes",C41="Yes"),"Core lifecycle risk facts populated","Not ready — lifecycle risk facts incomplete"))</f>
        <v/>
      </c>
      <c r="C47" s="6" t="inlineStr">
        <is>
          <t>Art. 9(2)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Post-market feedback route</t>
        </is>
      </c>
      <c r="B48" s="44">
        <f>IF(C24="Yes",IF(C25="Yes","Post-market feedback loop established","Gap — post-market data not routed into risk review"),IF(C24="No","Article 72 / PMS route missing or unresolved","Needs assessment"))</f>
        <v/>
      </c>
      <c r="C48" s="6" t="inlineStr">
        <is>
          <t>Art. 9(2)(c), Art. 72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Residual-risk decision</t>
        </is>
      </c>
      <c r="B49" s="44">
        <f>IF(AND(C28="Yes",C29="Yes"),"Hazard-level and overall residual risk decisions required in register",IF(OR(C28="No",C29="No"),"Gap — residual-risk judgment absent","Needs assessment"))</f>
        <v/>
      </c>
      <c r="C49" s="6" t="inlineStr">
        <is>
          <t>Art. 9(5)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Testing route</t>
        </is>
      </c>
      <c r="B50" s="44">
        <f>IF(AND(C34="Yes",C35="Yes",C36="Yes"),"Testing route structurally established",IF(OR(C34="No",C35="No",C36="No"),"Gap — Article 9 testing structure incomplete","Needs assessment"))</f>
        <v/>
      </c>
      <c r="C50" s="6" t="inlineStr">
        <is>
          <t>Art. 9(6)–(8)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Under-18 / vulnerable-group route</t>
        </is>
      </c>
      <c r="B51" s="44">
        <f>IF(OR(C38="Yes",C39="Yes"),"Specific vulnerable-group assessment required",IF(AND(C38="No",C39="No"),"No specific trigger indicated — keep documented assessment","Needs assessment"))</f>
        <v/>
      </c>
      <c r="C51" s="6" t="inlineStr">
        <is>
          <t>Art. 9(9)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Other-Union-law integration</t>
        </is>
      </c>
      <c r="B52" s="44">
        <f>IF(C40="Yes","May combine Article 9 aspects with existing Union-law risk process — map evidence",IF(C40="No","Standalone Article 9 process","Needs assessment"))</f>
        <v/>
      </c>
      <c r="C52" s="6" t="inlineStr">
        <is>
          <t>Art. 9(10)</t>
        </is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5">
    <mergeCell ref="A3:H3"/>
    <mergeCell ref="A15:H15"/>
    <mergeCell ref="A43:H43"/>
    <mergeCell ref="A2:H2"/>
    <mergeCell ref="A1:H1"/>
  </mergeCells>
  <dataValidations count="2">
    <dataValidation sqref="B11" showDropDown="0" showInputMessage="0" showErrorMessage="0" allowBlank="0" type="list">
      <formula1>"Annex III — Art. 6(2),Annex I — Art. 6(1),Unknown / needs assessment,Not high-risk"</formula1>
    </dataValidation>
    <dataValidation sqref="C17:C41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19" customWidth="1" style="70" min="2" max="2"/>
    <col width="20" customWidth="1" style="70" min="3" max="3"/>
    <col width="25" customWidth="1" style="70" min="4" max="4"/>
    <col width="48" customWidth="1" style="70" min="5" max="5"/>
    <col width="44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8" customWidth="1" style="70" min="12" max="12"/>
    <col width="18" customWidth="1" style="70" min="13" max="13"/>
  </cols>
  <sheetData>
    <row r="1" ht="35" customHeight="1" s="70">
      <c r="A1" s="15" t="inlineStr">
        <is>
          <t>Article 9 Risk Management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Article 9 duties and lifecycle interfaces mapped to owners, evidence, remediation and independent review.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RM-9-01</t>
        </is>
      </c>
      <c r="B5" s="6" t="inlineStr">
        <is>
          <t>Art. 9(1)</t>
        </is>
      </c>
      <c r="C5" s="6" t="inlineStr">
        <is>
          <t>Binding provider</t>
        </is>
      </c>
      <c r="D5" s="16">
        <f>'01_SYSTEM_PROFILE'!B45</f>
        <v/>
      </c>
      <c r="E5" s="6" t="inlineStr">
        <is>
          <t>Establish, implement, document and maintain a risk-management system for the high-risk AI system.</t>
        </is>
      </c>
      <c r="F5" s="6" t="inlineStr">
        <is>
          <t>Approved risk-management framework; scope; lifecycle ownership</t>
        </is>
      </c>
      <c r="G5" s="46" t="str"/>
      <c r="H5" s="78" t="str"/>
      <c r="I5" s="46" t="inlineStr">
        <is>
          <t>Not started</t>
        </is>
      </c>
      <c r="J5" s="46" t="str"/>
      <c r="K5" s="16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46" t="str"/>
      <c r="M5" s="78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RM-9-02</t>
        </is>
      </c>
      <c r="B6" s="6" t="inlineStr">
        <is>
          <t>Art. 9(2)</t>
        </is>
      </c>
      <c r="C6" s="6" t="inlineStr">
        <is>
          <t>Binding lifecycle</t>
        </is>
      </c>
      <c r="D6" s="16">
        <f>'01_SYSTEM_PROFILE'!B45</f>
        <v/>
      </c>
      <c r="E6" s="6" t="inlineStr">
        <is>
          <t>Operate risk management as a continuous iterative lifecycle process with regular systematic review and updating.</t>
        </is>
      </c>
      <c r="F6" s="6" t="inlineStr">
        <is>
          <t>Review/update procedure; trigger log; lifecycle review records</t>
        </is>
      </c>
      <c r="G6" s="46" t="str"/>
      <c r="H6" s="78" t="str"/>
      <c r="I6" s="46" t="inlineStr">
        <is>
          <t>Not started</t>
        </is>
      </c>
      <c r="J6" s="46" t="str"/>
      <c r="K6" s="16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46" t="str"/>
      <c r="M6" s="78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RM-9-2A</t>
        </is>
      </c>
      <c r="B7" s="6" t="inlineStr">
        <is>
          <t>Art. 9(2)(a)</t>
        </is>
      </c>
      <c r="C7" s="6" t="inlineStr">
        <is>
          <t>Binding risk identification</t>
        </is>
      </c>
      <c r="D7" s="16">
        <f>'01_SYSTEM_PROFILE'!B45</f>
        <v/>
      </c>
      <c r="E7" s="6" t="inlineStr">
        <is>
          <t>Identify and analyse known and reasonably foreseeable health, safety and fundamental-rights risks under intended purpose.</t>
        </is>
      </c>
      <c r="F7" s="6" t="inlineStr">
        <is>
          <t>Risk register; rationale; affected-person analysis</t>
        </is>
      </c>
      <c r="G7" s="46" t="str"/>
      <c r="H7" s="78" t="str"/>
      <c r="I7" s="46" t="inlineStr">
        <is>
          <t>Not started</t>
        </is>
      </c>
      <c r="J7" s="46" t="str"/>
      <c r="K7" s="16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46" t="str"/>
      <c r="M7" s="78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RM-9-2B</t>
        </is>
      </c>
      <c r="B8" s="6" t="inlineStr">
        <is>
          <t>Art. 9(2)(b)</t>
        </is>
      </c>
      <c r="C8" s="6" t="inlineStr">
        <is>
          <t>Binding risk estimation</t>
        </is>
      </c>
      <c r="D8" s="16">
        <f>'01_SYSTEM_PROFILE'!B45</f>
        <v/>
      </c>
      <c r="E8" s="6" t="inlineStr">
        <is>
          <t>Estimate/evaluate risks under intended purpose and reasonably foreseeable misuse.</t>
        </is>
      </c>
      <c r="F8" s="6" t="inlineStr">
        <is>
          <t>Misuse scenarios; likelihood/impact method; evaluation records</t>
        </is>
      </c>
      <c r="G8" s="46" t="str"/>
      <c r="H8" s="78" t="str"/>
      <c r="I8" s="46" t="inlineStr">
        <is>
          <t>Not started</t>
        </is>
      </c>
      <c r="J8" s="46" t="str"/>
      <c r="K8" s="16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46" t="str"/>
      <c r="M8" s="78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RM-9-2C</t>
        </is>
      </c>
      <c r="B9" s="6" t="inlineStr">
        <is>
          <t>Art. 9(2)(c)</t>
        </is>
      </c>
      <c r="C9" s="6" t="inlineStr">
        <is>
          <t>Binding feedback</t>
        </is>
      </c>
      <c r="D9" s="16">
        <f>'01_SYSTEM_PROFILE'!B45</f>
        <v/>
      </c>
      <c r="E9" s="6" t="inlineStr">
        <is>
          <t>Evaluate other risks arising from Article 72 post-market monitoring data.</t>
        </is>
      </c>
      <c r="F9" s="6" t="inlineStr">
        <is>
          <t>PMS-to-risk linkage; review entries; new/changed risk records</t>
        </is>
      </c>
      <c r="G9" s="46" t="str"/>
      <c r="H9" s="78" t="str"/>
      <c r="I9" s="46" t="inlineStr">
        <is>
          <t>Not started</t>
        </is>
      </c>
      <c r="J9" s="46" t="str"/>
      <c r="K9" s="16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46" t="str"/>
      <c r="M9" s="78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RM-9-2D</t>
        </is>
      </c>
      <c r="B10" s="6" t="inlineStr">
        <is>
          <t>Art. 9(2)(d)</t>
        </is>
      </c>
      <c r="C10" s="6" t="inlineStr">
        <is>
          <t>Binding treatment</t>
        </is>
      </c>
      <c r="D10" s="16">
        <f>'01_SYSTEM_PROFILE'!B45</f>
        <v/>
      </c>
      <c r="E10" s="6" t="inlineStr">
        <is>
          <t>Adopt appropriate and targeted measures for identified risks.</t>
        </is>
      </c>
      <c r="F10" s="6" t="inlineStr">
        <is>
          <t>Treatment register; design/controls; test evidence</t>
        </is>
      </c>
      <c r="G10" s="46" t="str"/>
      <c r="H10" s="78" t="str"/>
      <c r="I10" s="46" t="inlineStr">
        <is>
          <t>Not started</t>
        </is>
      </c>
      <c r="J10" s="46" t="str"/>
      <c r="K10" s="16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46" t="str"/>
      <c r="M10" s="78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RM-9-03</t>
        </is>
      </c>
      <c r="B11" s="6" t="inlineStr">
        <is>
          <t>Art. 9(3)</t>
        </is>
      </c>
      <c r="C11" s="6" t="inlineStr">
        <is>
          <t>Binding scope rule</t>
        </is>
      </c>
      <c r="D11" s="16">
        <f>'01_SYSTEM_PROFILE'!B45</f>
        <v/>
      </c>
      <c r="E11" s="6" t="inlineStr">
        <is>
          <t>Limit Article 9 treatment scope to risks reasonably mitigable/eliminable through design/development or adequate technical information, and document the boundary.</t>
        </is>
      </c>
      <c r="F11" s="6" t="inlineStr">
        <is>
          <t>Scope rationale; out-of-scope risk handling / cross-law handoff</t>
        </is>
      </c>
      <c r="G11" s="46" t="str"/>
      <c r="H11" s="78" t="str"/>
      <c r="I11" s="46" t="inlineStr">
        <is>
          <t>Not started</t>
        </is>
      </c>
      <c r="J11" s="46" t="str"/>
      <c r="K11" s="16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46" t="str"/>
      <c r="M11" s="78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RM-9-04</t>
        </is>
      </c>
      <c r="B12" s="6" t="inlineStr">
        <is>
          <t>Art. 9(4)</t>
        </is>
      </c>
      <c r="C12" s="6" t="inlineStr">
        <is>
          <t>Binding interaction rule</t>
        </is>
      </c>
      <c r="D12" s="16">
        <f>'01_SYSTEM_PROFILE'!B45</f>
        <v/>
      </c>
      <c r="E12" s="6" t="inlineStr">
        <is>
          <t>Assess effects/interactions arising from combined application of the Section 2 high-risk requirements and balance measures accordingly.</t>
        </is>
      </c>
      <c r="F12" s="6" t="inlineStr">
        <is>
          <t>Cross-requirement assessment across Arts. 9–15; design trade-off record</t>
        </is>
      </c>
      <c r="G12" s="46" t="str"/>
      <c r="H12" s="78" t="str"/>
      <c r="I12" s="46" t="inlineStr">
        <is>
          <t>Not started</t>
        </is>
      </c>
      <c r="J12" s="46" t="str"/>
      <c r="K12" s="16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46" t="str"/>
      <c r="M12" s="78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RM-9-05</t>
        </is>
      </c>
      <c r="B13" s="6" t="inlineStr">
        <is>
          <t>Art. 9(5)</t>
        </is>
      </c>
      <c r="C13" s="6" t="inlineStr">
        <is>
          <t>Binding residual risk</t>
        </is>
      </c>
      <c r="D13" s="16">
        <f>'01_SYSTEM_PROFILE'!B45</f>
        <v/>
      </c>
      <c r="E13" s="6" t="inlineStr">
        <is>
          <t>Judge relevant residual risk for each hazard and overall residual risk of the high-risk system to be acceptable.</t>
        </is>
      </c>
      <c r="F13" s="6" t="inlineStr">
        <is>
          <t>Per-hazard residual decision; overall residual-risk decision; approval rationale</t>
        </is>
      </c>
      <c r="G13" s="46" t="str"/>
      <c r="H13" s="78" t="str"/>
      <c r="I13" s="46" t="inlineStr">
        <is>
          <t>Not started</t>
        </is>
      </c>
      <c r="J13" s="46" t="str"/>
      <c r="K13" s="16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46" t="str"/>
      <c r="M13" s="78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RM-9-5A</t>
        </is>
      </c>
      <c r="B14" s="6" t="inlineStr">
        <is>
          <t>Art. 9(5)(a)</t>
        </is>
      </c>
      <c r="C14" s="6" t="inlineStr">
        <is>
          <t>Binding hierarchy</t>
        </is>
      </c>
      <c r="D14" s="16">
        <f>'01_SYSTEM_PROFILE'!B45</f>
        <v/>
      </c>
      <c r="E14" s="6" t="inlineStr">
        <is>
          <t>Eliminate/reduce identified risks as far as technically feasible through adequate design/development.</t>
        </is>
      </c>
      <c r="F14" s="6" t="inlineStr">
        <is>
          <t>Design-change evidence; technical feasibility rationale</t>
        </is>
      </c>
      <c r="G14" s="46" t="str"/>
      <c r="H14" s="78" t="str"/>
      <c r="I14" s="46" t="inlineStr">
        <is>
          <t>Not started</t>
        </is>
      </c>
      <c r="J14" s="46" t="str"/>
      <c r="K14" s="16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46" t="str"/>
      <c r="M14" s="78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RM-9-5B</t>
        </is>
      </c>
      <c r="B15" s="6" t="inlineStr">
        <is>
          <t>Art. 9(5)(b)</t>
        </is>
      </c>
      <c r="C15" s="6" t="inlineStr">
        <is>
          <t>Binding hierarchy</t>
        </is>
      </c>
      <c r="D15" s="16">
        <f>'01_SYSTEM_PROFILE'!B45</f>
        <v/>
      </c>
      <c r="E15" s="6" t="inlineStr">
        <is>
          <t>Implement adequate mitigation/control measures for risks that cannot be eliminated.</t>
        </is>
      </c>
      <c r="F15" s="6" t="inlineStr">
        <is>
          <t>Control specifications; implementation/testing evidence</t>
        </is>
      </c>
      <c r="G15" s="46" t="str"/>
      <c r="H15" s="78" t="str"/>
      <c r="I15" s="46" t="inlineStr">
        <is>
          <t>Not started</t>
        </is>
      </c>
      <c r="J15" s="46" t="str"/>
      <c r="K15" s="16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46" t="str"/>
      <c r="M15" s="78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RM-9-5C</t>
        </is>
      </c>
      <c r="B16" s="6" t="inlineStr">
        <is>
          <t>Art. 9(5)(c)</t>
        </is>
      </c>
      <c r="C16" s="6" t="inlineStr">
        <is>
          <t>Binding hierarchy</t>
        </is>
      </c>
      <c r="D16" s="16">
        <f>'01_SYSTEM_PROFILE'!B45</f>
        <v/>
      </c>
      <c r="E16" s="6" t="inlineStr">
        <is>
          <t>Provide Article 13 information and, where appropriate, training to deployers for residual risks.</t>
        </is>
      </c>
      <c r="F16" s="6" t="inlineStr">
        <is>
          <t>Instructions; residual-risk disclosures; training material</t>
        </is>
      </c>
      <c r="G16" s="46" t="str"/>
      <c r="H16" s="78" t="str"/>
      <c r="I16" s="46" t="inlineStr">
        <is>
          <t>Not started</t>
        </is>
      </c>
      <c r="J16" s="46" t="str"/>
      <c r="K16" s="16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46" t="str"/>
      <c r="M16" s="78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RM-9-5D</t>
        </is>
      </c>
      <c r="B17" s="6" t="inlineStr">
        <is>
          <t>Art. 9(5) final subpara</t>
        </is>
      </c>
      <c r="C17" s="6" t="inlineStr">
        <is>
          <t>Binding context rule</t>
        </is>
      </c>
      <c r="D17" s="16">
        <f>'01_SYSTEM_PROFILE'!B45</f>
        <v/>
      </c>
      <c r="E17" s="6" t="inlineStr">
        <is>
          <t>Consider deployer technical knowledge, experience, education, expected training and presumable use context when reducing use-related risks.</t>
        </is>
      </c>
      <c r="F17" s="6" t="inlineStr">
        <is>
          <t>Deployer profile assumptions; usability/training rationale</t>
        </is>
      </c>
      <c r="G17" s="46" t="str"/>
      <c r="H17" s="78" t="str"/>
      <c r="I17" s="46" t="inlineStr">
        <is>
          <t>Not started</t>
        </is>
      </c>
      <c r="J17" s="46" t="str"/>
      <c r="K17" s="16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46" t="str"/>
      <c r="M17" s="78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RM-9-06</t>
        </is>
      </c>
      <c r="B18" s="6" t="inlineStr">
        <is>
          <t>Art. 9(6)</t>
        </is>
      </c>
      <c r="C18" s="6" t="inlineStr">
        <is>
          <t>Binding testing</t>
        </is>
      </c>
      <c r="D18" s="16">
        <f>'01_SYSTEM_PROFILE'!B45</f>
        <v/>
      </c>
      <c r="E18" s="6" t="inlineStr">
        <is>
          <t>Test the high-risk system to identify targeted risk measures and verify intended-purpose consistency and Section 2 compliance.</t>
        </is>
      </c>
      <c r="F18" s="6" t="inlineStr">
        <is>
          <t>Test strategy; results; requirement mapping</t>
        </is>
      </c>
      <c r="G18" s="46" t="str"/>
      <c r="H18" s="78" t="str"/>
      <c r="I18" s="46" t="inlineStr">
        <is>
          <t>Not started</t>
        </is>
      </c>
      <c r="J18" s="46" t="str"/>
      <c r="K18" s="16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46" t="str"/>
      <c r="M18" s="78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RM-9-07</t>
        </is>
      </c>
      <c r="B19" s="6" t="inlineStr">
        <is>
          <t>Art. 9(7)</t>
        </is>
      </c>
      <c r="C19" s="6" t="inlineStr">
        <is>
          <t>Conditional testing</t>
        </is>
      </c>
      <c r="D19" s="16">
        <f>IF('01_SYSTEM_PROFILE'!C37="Yes","Applicable / Art. 60 route if used",IF('01_SYSTEM_PROFILE'!C37="No","Not applicable","Needs assessment"))</f>
        <v/>
      </c>
      <c r="E19" s="6" t="inlineStr">
        <is>
          <t>Where real-world testing is used, route it through Article 60 conditions.</t>
        </is>
      </c>
      <c r="F19" s="6" t="inlineStr">
        <is>
          <t>Real-world testing plan / approval / evidence if applicable</t>
        </is>
      </c>
      <c r="G19" s="46" t="str"/>
      <c r="H19" s="78" t="str"/>
      <c r="I19" s="46" t="inlineStr">
        <is>
          <t>Not started</t>
        </is>
      </c>
      <c r="J19" s="46" t="str"/>
      <c r="K19" s="16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46" t="str"/>
      <c r="M19" s="78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RM-9-08</t>
        </is>
      </c>
      <c r="B20" s="6" t="inlineStr">
        <is>
          <t>Art. 9(8)</t>
        </is>
      </c>
      <c r="C20" s="6" t="inlineStr">
        <is>
          <t>Binding testing</t>
        </is>
      </c>
      <c r="D20" s="16">
        <f>'01_SYSTEM_PROFILE'!B45</f>
        <v/>
      </c>
      <c r="E20" s="6" t="inlineStr">
        <is>
          <t>Perform testing as appropriate throughout development and always before market/putting into service, against predefined metrics and probabilistic thresholds appropriate to intended purpose.</t>
        </is>
      </c>
      <c r="F20" s="6" t="inlineStr">
        <is>
          <t>Predefined metrics/thresholds; test dates; pre-market completion</t>
        </is>
      </c>
      <c r="G20" s="46" t="str"/>
      <c r="H20" s="78" t="str"/>
      <c r="I20" s="46" t="inlineStr">
        <is>
          <t>Not started</t>
        </is>
      </c>
      <c r="J20" s="46" t="str"/>
      <c r="K20" s="16">
        <f>IF(J20="","Missing evidence",IF(COUNTIFS('06_EVIDENCE_REGISTER'!$A:$A,J20,'06_EVIDENCE_REGISTER'!$B:$B,A20,'06_EVIDENCE_REGISTER'!$K:$K,"Current",'06_EVIDENCE_REGISTER'!$I:$I,"&gt;="&amp;TODAY())&gt;0,"Current evidence","Missing / stale / mismatched"))</f>
        <v/>
      </c>
      <c r="L20" s="46" t="str"/>
      <c r="M20" s="78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RM-9-09</t>
        </is>
      </c>
      <c r="B21" s="6" t="inlineStr">
        <is>
          <t>Art. 9(9)</t>
        </is>
      </c>
      <c r="C21" s="6" t="inlineStr">
        <is>
          <t>Conditional vulnerable groups</t>
        </is>
      </c>
      <c r="D21" s="16">
        <f>'01_SYSTEM_PROFILE'!B51</f>
        <v/>
      </c>
      <c r="E21" s="6" t="inlineStr">
        <is>
          <t>Consider likely adverse impact on persons under 18 and, as appropriate, other vulnerable groups.</t>
        </is>
      </c>
      <c r="F21" s="6" t="inlineStr">
        <is>
          <t>Vulnerable-group assessment; mitigations; test evidence</t>
        </is>
      </c>
      <c r="G21" s="46" t="str"/>
      <c r="H21" s="78" t="str"/>
      <c r="I21" s="46" t="inlineStr">
        <is>
          <t>Not started</t>
        </is>
      </c>
      <c r="J21" s="46" t="str"/>
      <c r="K21" s="16">
        <f>IF(J21="","Missing evidence",IF(COUNTIFS('06_EVIDENCE_REGISTER'!$A:$A,J21,'06_EVIDENCE_REGISTER'!$B:$B,A21,'06_EVIDENCE_REGISTER'!$K:$K,"Current",'06_EVIDENCE_REGISTER'!$I:$I,"&gt;="&amp;TODAY())&gt;0,"Current evidence","Missing / stale / mismatched"))</f>
        <v/>
      </c>
      <c r="L21" s="46" t="str"/>
      <c r="M21" s="78" t="str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RM-9-10</t>
        </is>
      </c>
      <c r="B22" s="6" t="inlineStr">
        <is>
          <t>Art. 9(10)</t>
        </is>
      </c>
      <c r="C22" s="6" t="inlineStr">
        <is>
          <t>Conditional integration</t>
        </is>
      </c>
      <c r="D22" s="16">
        <f>'01_SYSTEM_PROFILE'!B52</f>
        <v/>
      </c>
      <c r="E22" s="6" t="inlineStr">
        <is>
          <t>Where other Union law imposes internal risk-management processes, combine/map Article 9 aspects instead of duplicating them.</t>
        </is>
      </c>
      <c r="F22" s="6" t="inlineStr">
        <is>
          <t>Crosswalk; evidence mapping; gap treatment</t>
        </is>
      </c>
      <c r="G22" s="46" t="str"/>
      <c r="H22" s="78" t="str"/>
      <c r="I22" s="46" t="inlineStr">
        <is>
          <t>Not started</t>
        </is>
      </c>
      <c r="J22" s="46" t="str"/>
      <c r="K22" s="16">
        <f>IF(J22="","Missing evidence",IF(COUNTIFS('06_EVIDENCE_REGISTER'!$A:$A,J22,'06_EVIDENCE_REGISTER'!$B:$B,A22,'06_EVIDENCE_REGISTER'!$K:$K,"Current",'06_EVIDENCE_REGISTER'!$I:$I,"&gt;="&amp;TODAY())&gt;0,"Current evidence","Missing / stale / mismatched"))</f>
        <v/>
      </c>
      <c r="L22" s="46" t="str"/>
      <c r="M22" s="78" t="str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RM-GOV-01</t>
        </is>
      </c>
      <c r="B23" s="6" t="inlineStr">
        <is>
          <t>Recital 65 / governance</t>
        </is>
      </c>
      <c r="C23" s="6" t="inlineStr">
        <is>
          <t>Assurance control</t>
        </is>
      </c>
      <c r="D23" s="16">
        <f>"Applicable"</f>
        <v/>
      </c>
      <c r="E23" s="6" t="inlineStr">
        <is>
          <t>Document significant risk-management decisions/actions and, where relevant, involve experts/external stakeholders.</t>
        </is>
      </c>
      <c r="F23" s="6" t="inlineStr">
        <is>
          <t>Decision log; consultation evidence; rationale</t>
        </is>
      </c>
      <c r="G23" s="46" t="str"/>
      <c r="H23" s="78" t="str"/>
      <c r="I23" s="46" t="inlineStr">
        <is>
          <t>Not started</t>
        </is>
      </c>
      <c r="J23" s="46" t="str"/>
      <c r="K23" s="16">
        <f>IF(J23="","Missing evidence",IF(COUNTIFS('06_EVIDENCE_REGISTER'!$A:$A,J23,'06_EVIDENCE_REGISTER'!$B:$B,A23,'06_EVIDENCE_REGISTER'!$K:$K,"Current",'06_EVIDENCE_REGISTER'!$I:$I,"&gt;="&amp;TODAY())&gt;0,"Current evidence","Missing / stale / mismatched"))</f>
        <v/>
      </c>
      <c r="L23" s="46" t="str"/>
      <c r="M23" s="78" t="str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RM-GOV-02</t>
        </is>
      </c>
      <c r="B24" s="6" t="inlineStr">
        <is>
          <t>Evidence assurance</t>
        </is>
      </c>
      <c r="C24" s="6" t="inlineStr">
        <is>
          <t>Assurance control</t>
        </is>
      </c>
      <c r="D24" s="16">
        <f>"Applicable"</f>
        <v/>
      </c>
      <c r="E24" s="6" t="inlineStr">
        <is>
          <t>Require current, correctly linked evidence before any Article 9 control counts as verified.</t>
        </is>
      </c>
      <c r="F24" s="6" t="inlineStr">
        <is>
          <t>Evidence register; exact linked item IDs</t>
        </is>
      </c>
      <c r="G24" s="46" t="str"/>
      <c r="H24" s="78" t="str"/>
      <c r="I24" s="46" t="inlineStr">
        <is>
          <t>Not started</t>
        </is>
      </c>
      <c r="J24" s="46" t="str"/>
      <c r="K24" s="16">
        <f>IF(J24="","Missing evidence",IF(COUNTIFS('06_EVIDENCE_REGISTER'!$A:$A,J24,'06_EVIDENCE_REGISTER'!$B:$B,A24,'06_EVIDENCE_REGISTER'!$K:$K,"Current",'06_EVIDENCE_REGISTER'!$I:$I,"&gt;="&amp;TODAY())&gt;0,"Current evidence","Missing / stale / mismatched"))</f>
        <v/>
      </c>
      <c r="L24" s="46" t="str"/>
      <c r="M24" s="78" t="str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M24"/>
  <mergeCells count="2">
    <mergeCell ref="A2:M2"/>
    <mergeCell ref="A1:M1"/>
  </mergeCells>
  <conditionalFormatting sqref="K5:K24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24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17" customWidth="1" style="70" min="2" max="2"/>
    <col width="20" customWidth="1" style="70" min="3" max="3"/>
    <col width="26" customWidth="1" style="70" min="4" max="4"/>
    <col width="32" customWidth="1" style="70" min="5" max="5"/>
    <col width="34" customWidth="1" style="70" min="6" max="6"/>
    <col width="28" customWidth="1" style="70" min="7" max="7"/>
    <col width="20" customWidth="1" style="70" min="8" max="8"/>
    <col width="14" customWidth="1" style="70" min="9" max="9"/>
    <col width="14" customWidth="1" style="70" min="10" max="10"/>
    <col width="16" customWidth="1" style="70" min="11" max="11"/>
    <col width="17" customWidth="1" style="70" min="12" max="12"/>
    <col width="18" customWidth="1" style="70" min="13" max="13"/>
    <col width="18" customWidth="1" style="70" min="14" max="14"/>
    <col width="20" customWidth="1" style="70" min="15" max="15"/>
    <col width="20" customWidth="1" style="70" min="16" max="16"/>
    <col width="20" customWidth="1" style="70" min="17" max="17"/>
    <col width="22" customWidth="1" style="70" min="18" max="18"/>
    <col width="22" customWidth="1" style="70" min="19" max="19"/>
    <col width="20" customWidth="1" style="70" min="20" max="20"/>
    <col width="22" customWidth="1" style="70" min="21" max="21"/>
  </cols>
  <sheetData>
    <row r="1" ht="35" customHeight="1" s="70">
      <c r="A1" s="15" t="inlineStr">
        <is>
          <t>Lifecycle Risk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The 1–5 scoring fields are an operational method only. Article 9 itself does not prescribe a numeric matrix; the legal gate is documented risk evaluation and acceptable hazard-level + overall residual risk.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Risk ID</t>
        </is>
      </c>
      <c r="B4" s="40" t="inlineStr">
        <is>
          <t>Lifecycle stage</t>
        </is>
      </c>
      <c r="C4" s="40" t="inlineStr">
        <is>
          <t>Risk domain</t>
        </is>
      </c>
      <c r="D4" s="40" t="inlineStr">
        <is>
          <t>Use condition</t>
        </is>
      </c>
      <c r="E4" s="40" t="inlineStr">
        <is>
          <t>Hazard / risk event</t>
        </is>
      </c>
      <c r="F4" s="40" t="inlineStr">
        <is>
          <t>Reasonably foreseeable cause / misuse</t>
        </is>
      </c>
      <c r="G4" s="40" t="inlineStr">
        <is>
          <t>Affected persons / groups</t>
        </is>
      </c>
      <c r="H4" s="40" t="inlineStr">
        <is>
          <t>Potential harm</t>
        </is>
      </c>
      <c r="I4" s="40" t="inlineStr">
        <is>
          <t>Likelihood 1–5</t>
        </is>
      </c>
      <c r="J4" s="40" t="inlineStr">
        <is>
          <t>Impact 1–5</t>
        </is>
      </c>
      <c r="K4" s="40" t="inlineStr">
        <is>
          <t>Inherent score</t>
        </is>
      </c>
      <c r="L4" s="40" t="inlineStr">
        <is>
          <t>Inherent level</t>
        </is>
      </c>
      <c r="M4" s="40" t="inlineStr">
        <is>
          <t>Risk owner</t>
        </is>
      </c>
      <c r="N4" s="40" t="inlineStr">
        <is>
          <t>Primary treatment ID</t>
        </is>
      </c>
      <c r="O4" s="40" t="inlineStr">
        <is>
          <t>Residual likelihood</t>
        </is>
      </c>
      <c r="P4" s="40" t="inlineStr">
        <is>
          <t>Residual impact</t>
        </is>
      </c>
      <c r="Q4" s="40" t="inlineStr">
        <is>
          <t>Residual score</t>
        </is>
      </c>
      <c r="R4" s="40" t="inlineStr">
        <is>
          <t>Residual level</t>
        </is>
      </c>
      <c r="S4" s="40" t="inlineStr">
        <is>
          <t>Residual decision</t>
        </is>
      </c>
      <c r="T4" s="74" t="inlineStr">
        <is>
          <t>Evidence ID</t>
        </is>
      </c>
      <c r="U4" s="74" t="inlineStr">
        <is>
          <t>Evidence state</t>
        </is>
      </c>
      <c r="V4" s="6" t="n"/>
      <c r="W4" s="6" t="n"/>
      <c r="X4" s="6" t="n"/>
      <c r="Y4" s="6" t="n"/>
      <c r="Z4" s="6" t="n"/>
    </row>
    <row r="5">
      <c r="A5" s="6" t="inlineStr">
        <is>
          <t>RISK-0001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  <c r="J5" s="46" t="n"/>
      <c r="K5" s="16">
        <f>IF(OR(I5="",J5=""),"",I5*J5)</f>
        <v/>
      </c>
      <c r="L5" s="16">
        <f>IF(K5="","",IF(K5&gt;=20,"Critical",IF(K5&gt;=12,"High",IF(K5&gt;=6,"Medium","Low"))))</f>
        <v/>
      </c>
      <c r="M5" s="46" t="n"/>
      <c r="N5" s="46" t="n"/>
      <c r="O5" s="46" t="n"/>
      <c r="P5" s="46" t="n"/>
      <c r="Q5" s="16">
        <f>IF(OR(O5="",P5=""),"",O5*P5)</f>
        <v/>
      </c>
      <c r="R5" s="16">
        <f>IF(Q5="","",IF(Q5&gt;=20,"Critical",IF(Q5&gt;=12,"High",IF(Q5&gt;=6,"Medium","Low"))))</f>
        <v/>
      </c>
      <c r="S5" s="46" t="n"/>
      <c r="T5" s="75" t="n"/>
      <c r="U5" s="76">
        <f>IF(E5="","",IF(T5="","Missing evidence",IF(COUNTIFS('06_EVIDENCE_REGISTER'!$A:$A,T5,'06_EVIDENCE_REGISTER'!$B:$B,A5,'06_EVIDENCE_REGISTER'!$K:$K,"Current",'06_EVIDENCE_REGISTER'!$I:$I,"&gt;="&amp;TODAY())&gt;0,"Current evidence","Missing / stale / mismatched")))</f>
        <v/>
      </c>
      <c r="V5" s="6" t="n"/>
      <c r="W5" s="6" t="n"/>
      <c r="X5" s="6" t="n"/>
      <c r="Y5" s="6" t="n"/>
      <c r="Z5" s="6" t="n"/>
    </row>
    <row r="6">
      <c r="A6" s="6" t="inlineStr">
        <is>
          <t>RISK-0002</t>
        </is>
      </c>
      <c r="B6" s="46" t="n"/>
      <c r="C6" s="46" t="n"/>
      <c r="D6" s="46" t="n"/>
      <c r="E6" s="46" t="n"/>
      <c r="F6" s="46" t="n"/>
      <c r="G6" s="46" t="n"/>
      <c r="H6" s="46" t="n"/>
      <c r="I6" s="46" t="n"/>
      <c r="J6" s="46" t="n"/>
      <c r="K6" s="16">
        <f>IF(OR(I6="",J6=""),"",I6*J6)</f>
        <v/>
      </c>
      <c r="L6" s="16">
        <f>IF(K6="","",IF(K6&gt;=20,"Critical",IF(K6&gt;=12,"High",IF(K6&gt;=6,"Medium","Low"))))</f>
        <v/>
      </c>
      <c r="M6" s="46" t="n"/>
      <c r="N6" s="46" t="n"/>
      <c r="O6" s="46" t="n"/>
      <c r="P6" s="46" t="n"/>
      <c r="Q6" s="16">
        <f>IF(OR(O6="",P6=""),"",O6*P6)</f>
        <v/>
      </c>
      <c r="R6" s="16">
        <f>IF(Q6="","",IF(Q6&gt;=20,"Critical",IF(Q6&gt;=12,"High",IF(Q6&gt;=6,"Medium","Low"))))</f>
        <v/>
      </c>
      <c r="S6" s="46" t="n"/>
      <c r="T6" s="75" t="n"/>
      <c r="U6" s="76">
        <f>IF(E6="","",IF(T6="","Missing evidence",IF(COUNTIFS('06_EVIDENCE_REGISTER'!$A:$A,T6,'06_EVIDENCE_REGISTER'!$B:$B,A6,'06_EVIDENCE_REGISTER'!$K:$K,"Current",'06_EVIDENCE_REGISTER'!$I:$I,"&gt;="&amp;TODAY())&gt;0,"Current evidence","Missing / stale / mismatched")))</f>
        <v/>
      </c>
      <c r="V6" s="6" t="n"/>
      <c r="W6" s="6" t="n"/>
      <c r="X6" s="6" t="n"/>
      <c r="Y6" s="6" t="n"/>
      <c r="Z6" s="6" t="n"/>
    </row>
    <row r="7">
      <c r="A7" s="6" t="inlineStr">
        <is>
          <t>RISK-0003</t>
        </is>
      </c>
      <c r="B7" s="46" t="n"/>
      <c r="C7" s="46" t="n"/>
      <c r="D7" s="46" t="n"/>
      <c r="E7" s="46" t="n"/>
      <c r="F7" s="46" t="n"/>
      <c r="G7" s="46" t="n"/>
      <c r="H7" s="46" t="n"/>
      <c r="I7" s="46" t="n"/>
      <c r="J7" s="46" t="n"/>
      <c r="K7" s="16">
        <f>IF(OR(I7="",J7=""),"",I7*J7)</f>
        <v/>
      </c>
      <c r="L7" s="16">
        <f>IF(K7="","",IF(K7&gt;=20,"Critical",IF(K7&gt;=12,"High",IF(K7&gt;=6,"Medium","Low"))))</f>
        <v/>
      </c>
      <c r="M7" s="46" t="n"/>
      <c r="N7" s="46" t="n"/>
      <c r="O7" s="46" t="n"/>
      <c r="P7" s="46" t="n"/>
      <c r="Q7" s="16">
        <f>IF(OR(O7="",P7=""),"",O7*P7)</f>
        <v/>
      </c>
      <c r="R7" s="16">
        <f>IF(Q7="","",IF(Q7&gt;=20,"Critical",IF(Q7&gt;=12,"High",IF(Q7&gt;=6,"Medium","Low"))))</f>
        <v/>
      </c>
      <c r="S7" s="46" t="n"/>
      <c r="T7" s="75" t="n"/>
      <c r="U7" s="76">
        <f>IF(E7="","",IF(T7="","Missing evidence",IF(COUNTIFS('06_EVIDENCE_REGISTER'!$A:$A,T7,'06_EVIDENCE_REGISTER'!$B:$B,A7,'06_EVIDENCE_REGISTER'!$K:$K,"Current",'06_EVIDENCE_REGISTER'!$I:$I,"&gt;="&amp;TODAY())&gt;0,"Current evidence","Missing / stale / mismatched")))</f>
        <v/>
      </c>
      <c r="V7" s="6" t="n"/>
      <c r="W7" s="6" t="n"/>
      <c r="X7" s="6" t="n"/>
      <c r="Y7" s="6" t="n"/>
      <c r="Z7" s="6" t="n"/>
    </row>
    <row r="8">
      <c r="A8" s="6" t="inlineStr">
        <is>
          <t>RISK-0004</t>
        </is>
      </c>
      <c r="B8" s="46" t="n"/>
      <c r="C8" s="46" t="n"/>
      <c r="D8" s="46" t="n"/>
      <c r="E8" s="46" t="n"/>
      <c r="F8" s="46" t="n"/>
      <c r="G8" s="46" t="n"/>
      <c r="H8" s="46" t="n"/>
      <c r="I8" s="46" t="n"/>
      <c r="J8" s="46" t="n"/>
      <c r="K8" s="16">
        <f>IF(OR(I8="",J8=""),"",I8*J8)</f>
        <v/>
      </c>
      <c r="L8" s="16">
        <f>IF(K8="","",IF(K8&gt;=20,"Critical",IF(K8&gt;=12,"High",IF(K8&gt;=6,"Medium","Low"))))</f>
        <v/>
      </c>
      <c r="M8" s="46" t="n"/>
      <c r="N8" s="46" t="n"/>
      <c r="O8" s="46" t="n"/>
      <c r="P8" s="46" t="n"/>
      <c r="Q8" s="16">
        <f>IF(OR(O8="",P8=""),"",O8*P8)</f>
        <v/>
      </c>
      <c r="R8" s="16">
        <f>IF(Q8="","",IF(Q8&gt;=20,"Critical",IF(Q8&gt;=12,"High",IF(Q8&gt;=6,"Medium","Low"))))</f>
        <v/>
      </c>
      <c r="S8" s="46" t="n"/>
      <c r="T8" s="75" t="n"/>
      <c r="U8" s="76">
        <f>IF(E8="","",IF(T8="","Missing evidence",IF(COUNTIFS('06_EVIDENCE_REGISTER'!$A:$A,T8,'06_EVIDENCE_REGISTER'!$B:$B,A8,'06_EVIDENCE_REGISTER'!$K:$K,"Current",'06_EVIDENCE_REGISTER'!$I:$I,"&gt;="&amp;TODAY())&gt;0,"Current evidence","Missing / stale / mismatched")))</f>
        <v/>
      </c>
      <c r="V8" s="6" t="n"/>
      <c r="W8" s="6" t="n"/>
      <c r="X8" s="6" t="n"/>
      <c r="Y8" s="6" t="n"/>
      <c r="Z8" s="6" t="n"/>
    </row>
    <row r="9">
      <c r="A9" s="6" t="inlineStr">
        <is>
          <t>RISK-0005</t>
        </is>
      </c>
      <c r="B9" s="46" t="n"/>
      <c r="C9" s="46" t="n"/>
      <c r="D9" s="46" t="n"/>
      <c r="E9" s="46" t="n"/>
      <c r="F9" s="46" t="n"/>
      <c r="G9" s="46" t="n"/>
      <c r="H9" s="46" t="n"/>
      <c r="I9" s="46" t="n"/>
      <c r="J9" s="46" t="n"/>
      <c r="K9" s="16">
        <f>IF(OR(I9="",J9=""),"",I9*J9)</f>
        <v/>
      </c>
      <c r="L9" s="16">
        <f>IF(K9="","",IF(K9&gt;=20,"Critical",IF(K9&gt;=12,"High",IF(K9&gt;=6,"Medium","Low"))))</f>
        <v/>
      </c>
      <c r="M9" s="46" t="n"/>
      <c r="N9" s="46" t="n"/>
      <c r="O9" s="46" t="n"/>
      <c r="P9" s="46" t="n"/>
      <c r="Q9" s="16">
        <f>IF(OR(O9="",P9=""),"",O9*P9)</f>
        <v/>
      </c>
      <c r="R9" s="16">
        <f>IF(Q9="","",IF(Q9&gt;=20,"Critical",IF(Q9&gt;=12,"High",IF(Q9&gt;=6,"Medium","Low"))))</f>
        <v/>
      </c>
      <c r="S9" s="46" t="n"/>
      <c r="T9" s="75" t="n"/>
      <c r="U9" s="76">
        <f>IF(E9="","",IF(T9="","Missing evidence",IF(COUNTIFS('06_EVIDENCE_REGISTER'!$A:$A,T9,'06_EVIDENCE_REGISTER'!$B:$B,A9,'06_EVIDENCE_REGISTER'!$K:$K,"Current",'06_EVIDENCE_REGISTER'!$I:$I,"&gt;="&amp;TODAY())&gt;0,"Current evidence","Missing / stale / mismatched")))</f>
        <v/>
      </c>
      <c r="V9" s="6" t="n"/>
      <c r="W9" s="6" t="n"/>
      <c r="X9" s="6" t="n"/>
      <c r="Y9" s="6" t="n"/>
      <c r="Z9" s="6" t="n"/>
    </row>
    <row r="10">
      <c r="A10" s="6" t="inlineStr">
        <is>
          <t>RISK-0006</t>
        </is>
      </c>
      <c r="B10" s="46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16">
        <f>IF(OR(I10="",J10=""),"",I10*J10)</f>
        <v/>
      </c>
      <c r="L10" s="16">
        <f>IF(K10="","",IF(K10&gt;=20,"Critical",IF(K10&gt;=12,"High",IF(K10&gt;=6,"Medium","Low"))))</f>
        <v/>
      </c>
      <c r="M10" s="46" t="n"/>
      <c r="N10" s="46" t="n"/>
      <c r="O10" s="46" t="n"/>
      <c r="P10" s="46" t="n"/>
      <c r="Q10" s="16">
        <f>IF(OR(O10="",P10=""),"",O10*P10)</f>
        <v/>
      </c>
      <c r="R10" s="16">
        <f>IF(Q10="","",IF(Q10&gt;=20,"Critical",IF(Q10&gt;=12,"High",IF(Q10&gt;=6,"Medium","Low"))))</f>
        <v/>
      </c>
      <c r="S10" s="46" t="n"/>
      <c r="T10" s="75" t="n"/>
      <c r="U10" s="76">
        <f>IF(E10="","",IF(T10="","Missing evidence",IF(COUNTIFS('06_EVIDENCE_REGISTER'!$A:$A,T10,'06_EVIDENCE_REGISTER'!$B:$B,A10,'06_EVIDENCE_REGISTER'!$K:$K,"Current",'06_EVIDENCE_REGISTER'!$I:$I,"&gt;="&amp;TODAY())&gt;0,"Current evidence","Missing / stale / mismatched")))</f>
        <v/>
      </c>
      <c r="V10" s="6" t="n"/>
      <c r="W10" s="6" t="n"/>
      <c r="X10" s="6" t="n"/>
      <c r="Y10" s="6" t="n"/>
      <c r="Z10" s="6" t="n"/>
    </row>
    <row r="11">
      <c r="A11" s="6" t="inlineStr">
        <is>
          <t>RISK-0007</t>
        </is>
      </c>
      <c r="B11" s="46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16">
        <f>IF(OR(I11="",J11=""),"",I11*J11)</f>
        <v/>
      </c>
      <c r="L11" s="16">
        <f>IF(K11="","",IF(K11&gt;=20,"Critical",IF(K11&gt;=12,"High",IF(K11&gt;=6,"Medium","Low"))))</f>
        <v/>
      </c>
      <c r="M11" s="46" t="n"/>
      <c r="N11" s="46" t="n"/>
      <c r="O11" s="46" t="n"/>
      <c r="P11" s="46" t="n"/>
      <c r="Q11" s="16">
        <f>IF(OR(O11="",P11=""),"",O11*P11)</f>
        <v/>
      </c>
      <c r="R11" s="16">
        <f>IF(Q11="","",IF(Q11&gt;=20,"Critical",IF(Q11&gt;=12,"High",IF(Q11&gt;=6,"Medium","Low"))))</f>
        <v/>
      </c>
      <c r="S11" s="46" t="n"/>
      <c r="T11" s="75" t="n"/>
      <c r="U11" s="76">
        <f>IF(E11="","",IF(T11="","Missing evidence",IF(COUNTIFS('06_EVIDENCE_REGISTER'!$A:$A,T11,'06_EVIDENCE_REGISTER'!$B:$B,A11,'06_EVIDENCE_REGISTER'!$K:$K,"Current",'06_EVIDENCE_REGISTER'!$I:$I,"&gt;="&amp;TODAY())&gt;0,"Current evidence","Missing / stale / mismatched")))</f>
        <v/>
      </c>
      <c r="V11" s="6" t="n"/>
      <c r="W11" s="6" t="n"/>
      <c r="X11" s="6" t="n"/>
      <c r="Y11" s="6" t="n"/>
      <c r="Z11" s="6" t="n"/>
    </row>
    <row r="12">
      <c r="A12" s="6" t="inlineStr">
        <is>
          <t>RISK-0008</t>
        </is>
      </c>
      <c r="B12" s="46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16">
        <f>IF(OR(I12="",J12=""),"",I12*J12)</f>
        <v/>
      </c>
      <c r="L12" s="16">
        <f>IF(K12="","",IF(K12&gt;=20,"Critical",IF(K12&gt;=12,"High",IF(K12&gt;=6,"Medium","Low"))))</f>
        <v/>
      </c>
      <c r="M12" s="46" t="n"/>
      <c r="N12" s="46" t="n"/>
      <c r="O12" s="46" t="n"/>
      <c r="P12" s="46" t="n"/>
      <c r="Q12" s="16">
        <f>IF(OR(O12="",P12=""),"",O12*P12)</f>
        <v/>
      </c>
      <c r="R12" s="16">
        <f>IF(Q12="","",IF(Q12&gt;=20,"Critical",IF(Q12&gt;=12,"High",IF(Q12&gt;=6,"Medium","Low"))))</f>
        <v/>
      </c>
      <c r="S12" s="46" t="n"/>
      <c r="T12" s="75" t="n"/>
      <c r="U12" s="76">
        <f>IF(E12="","",IF(T12="","Missing evidence",IF(COUNTIFS('06_EVIDENCE_REGISTER'!$A:$A,T12,'06_EVIDENCE_REGISTER'!$B:$B,A12,'06_EVIDENCE_REGISTER'!$K:$K,"Current",'06_EVIDENCE_REGISTER'!$I:$I,"&gt;="&amp;TODAY())&gt;0,"Current evidence","Missing / stale / mismatched")))</f>
        <v/>
      </c>
      <c r="V12" s="6" t="n"/>
      <c r="W12" s="6" t="n"/>
      <c r="X12" s="6" t="n"/>
      <c r="Y12" s="6" t="n"/>
      <c r="Z12" s="6" t="n"/>
    </row>
    <row r="13">
      <c r="A13" s="6" t="inlineStr">
        <is>
          <t>RISK-0009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16">
        <f>IF(OR(I13="",J13=""),"",I13*J13)</f>
        <v/>
      </c>
      <c r="L13" s="16">
        <f>IF(K13="","",IF(K13&gt;=20,"Critical",IF(K13&gt;=12,"High",IF(K13&gt;=6,"Medium","Low"))))</f>
        <v/>
      </c>
      <c r="M13" s="46" t="n"/>
      <c r="N13" s="46" t="n"/>
      <c r="O13" s="46" t="n"/>
      <c r="P13" s="46" t="n"/>
      <c r="Q13" s="16">
        <f>IF(OR(O13="",P13=""),"",O13*P13)</f>
        <v/>
      </c>
      <c r="R13" s="16">
        <f>IF(Q13="","",IF(Q13&gt;=20,"Critical",IF(Q13&gt;=12,"High",IF(Q13&gt;=6,"Medium","Low"))))</f>
        <v/>
      </c>
      <c r="S13" s="46" t="n"/>
      <c r="T13" s="75" t="n"/>
      <c r="U13" s="76">
        <f>IF(E13="","",IF(T13="","Missing evidence",IF(COUNTIFS('06_EVIDENCE_REGISTER'!$A:$A,T13,'06_EVIDENCE_REGISTER'!$B:$B,A13,'06_EVIDENCE_REGISTER'!$K:$K,"Current",'06_EVIDENCE_REGISTER'!$I:$I,"&gt;="&amp;TODAY())&gt;0,"Current evidence","Missing / stale / mismatched")))</f>
        <v/>
      </c>
      <c r="V13" s="6" t="n"/>
      <c r="W13" s="6" t="n"/>
      <c r="X13" s="6" t="n"/>
      <c r="Y13" s="6" t="n"/>
      <c r="Z13" s="6" t="n"/>
    </row>
    <row r="14">
      <c r="A14" s="6" t="inlineStr">
        <is>
          <t>RISK-0010</t>
        </is>
      </c>
      <c r="B14" s="4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16">
        <f>IF(OR(I14="",J14=""),"",I14*J14)</f>
        <v/>
      </c>
      <c r="L14" s="16">
        <f>IF(K14="","",IF(K14&gt;=20,"Critical",IF(K14&gt;=12,"High",IF(K14&gt;=6,"Medium","Low"))))</f>
        <v/>
      </c>
      <c r="M14" s="46" t="n"/>
      <c r="N14" s="46" t="n"/>
      <c r="O14" s="46" t="n"/>
      <c r="P14" s="46" t="n"/>
      <c r="Q14" s="16">
        <f>IF(OR(O14="",P14=""),"",O14*P14)</f>
        <v/>
      </c>
      <c r="R14" s="16">
        <f>IF(Q14="","",IF(Q14&gt;=20,"Critical",IF(Q14&gt;=12,"High",IF(Q14&gt;=6,"Medium","Low"))))</f>
        <v/>
      </c>
      <c r="S14" s="46" t="n"/>
      <c r="T14" s="75" t="n"/>
      <c r="U14" s="76">
        <f>IF(E14="","",IF(T14="","Missing evidence",IF(COUNTIFS('06_EVIDENCE_REGISTER'!$A:$A,T14,'06_EVIDENCE_REGISTER'!$B:$B,A14,'06_EVIDENCE_REGISTER'!$K:$K,"Current",'06_EVIDENCE_REGISTER'!$I:$I,"&gt;="&amp;TODAY())&gt;0,"Current evidence","Missing / stale / mismatched")))</f>
        <v/>
      </c>
      <c r="V14" s="6" t="n"/>
      <c r="W14" s="6" t="n"/>
      <c r="X14" s="6" t="n"/>
      <c r="Y14" s="6" t="n"/>
      <c r="Z14" s="6" t="n"/>
    </row>
    <row r="15">
      <c r="A15" s="6" t="inlineStr">
        <is>
          <t>RISK-0011</t>
        </is>
      </c>
      <c r="B15" s="4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16">
        <f>IF(OR(I15="",J15=""),"",I15*J15)</f>
        <v/>
      </c>
      <c r="L15" s="16">
        <f>IF(K15="","",IF(K15&gt;=20,"Critical",IF(K15&gt;=12,"High",IF(K15&gt;=6,"Medium","Low"))))</f>
        <v/>
      </c>
      <c r="M15" s="46" t="n"/>
      <c r="N15" s="46" t="n"/>
      <c r="O15" s="46" t="n"/>
      <c r="P15" s="46" t="n"/>
      <c r="Q15" s="16">
        <f>IF(OR(O15="",P15=""),"",O15*P15)</f>
        <v/>
      </c>
      <c r="R15" s="16">
        <f>IF(Q15="","",IF(Q15&gt;=20,"Critical",IF(Q15&gt;=12,"High",IF(Q15&gt;=6,"Medium","Low"))))</f>
        <v/>
      </c>
      <c r="S15" s="46" t="n"/>
      <c r="T15" s="75" t="n"/>
      <c r="U15" s="76">
        <f>IF(E15="","",IF(T15="","Missing evidence",IF(COUNTIFS('06_EVIDENCE_REGISTER'!$A:$A,T15,'06_EVIDENCE_REGISTER'!$B:$B,A15,'06_EVIDENCE_REGISTER'!$K:$K,"Current",'06_EVIDENCE_REGISTER'!$I:$I,"&gt;="&amp;TODAY())&gt;0,"Current evidence","Missing / stale / mismatched")))</f>
        <v/>
      </c>
      <c r="V15" s="6" t="n"/>
      <c r="W15" s="6" t="n"/>
      <c r="X15" s="6" t="n"/>
      <c r="Y15" s="6" t="n"/>
      <c r="Z15" s="6" t="n"/>
    </row>
    <row r="16">
      <c r="A16" s="6" t="inlineStr">
        <is>
          <t>RISK-0012</t>
        </is>
      </c>
      <c r="B16" s="4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16">
        <f>IF(OR(I16="",J16=""),"",I16*J16)</f>
        <v/>
      </c>
      <c r="L16" s="16">
        <f>IF(K16="","",IF(K16&gt;=20,"Critical",IF(K16&gt;=12,"High",IF(K16&gt;=6,"Medium","Low"))))</f>
        <v/>
      </c>
      <c r="M16" s="46" t="n"/>
      <c r="N16" s="46" t="n"/>
      <c r="O16" s="46" t="n"/>
      <c r="P16" s="46" t="n"/>
      <c r="Q16" s="16">
        <f>IF(OR(O16="",P16=""),"",O16*P16)</f>
        <v/>
      </c>
      <c r="R16" s="16">
        <f>IF(Q16="","",IF(Q16&gt;=20,"Critical",IF(Q16&gt;=12,"High",IF(Q16&gt;=6,"Medium","Low"))))</f>
        <v/>
      </c>
      <c r="S16" s="46" t="n"/>
      <c r="T16" s="75" t="n"/>
      <c r="U16" s="76">
        <f>IF(E16="","",IF(T16="","Missing evidence",IF(COUNTIFS('06_EVIDENCE_REGISTER'!$A:$A,T16,'06_EVIDENCE_REGISTER'!$B:$B,A16,'06_EVIDENCE_REGISTER'!$K:$K,"Current",'06_EVIDENCE_REGISTER'!$I:$I,"&gt;="&amp;TODAY())&gt;0,"Current evidence","Missing / stale / mismatched")))</f>
        <v/>
      </c>
      <c r="V16" s="6" t="n"/>
      <c r="W16" s="6" t="n"/>
      <c r="X16" s="6" t="n"/>
      <c r="Y16" s="6" t="n"/>
      <c r="Z16" s="6" t="n"/>
    </row>
    <row r="17">
      <c r="A17" s="6" t="inlineStr">
        <is>
          <t>RISK-0013</t>
        </is>
      </c>
      <c r="B17" s="4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16">
        <f>IF(OR(I17="",J17=""),"",I17*J17)</f>
        <v/>
      </c>
      <c r="L17" s="16">
        <f>IF(K17="","",IF(K17&gt;=20,"Critical",IF(K17&gt;=12,"High",IF(K17&gt;=6,"Medium","Low"))))</f>
        <v/>
      </c>
      <c r="M17" s="46" t="n"/>
      <c r="N17" s="46" t="n"/>
      <c r="O17" s="46" t="n"/>
      <c r="P17" s="46" t="n"/>
      <c r="Q17" s="16">
        <f>IF(OR(O17="",P17=""),"",O17*P17)</f>
        <v/>
      </c>
      <c r="R17" s="16">
        <f>IF(Q17="","",IF(Q17&gt;=20,"Critical",IF(Q17&gt;=12,"High",IF(Q17&gt;=6,"Medium","Low"))))</f>
        <v/>
      </c>
      <c r="S17" s="46" t="n"/>
      <c r="T17" s="75" t="n"/>
      <c r="U17" s="76">
        <f>IF(E17="","",IF(T17="","Missing evidence",IF(COUNTIFS('06_EVIDENCE_REGISTER'!$A:$A,T17,'06_EVIDENCE_REGISTER'!$B:$B,A17,'06_EVIDENCE_REGISTER'!$K:$K,"Current",'06_EVIDENCE_REGISTER'!$I:$I,"&gt;="&amp;TODAY())&gt;0,"Current evidence","Missing / stale / mismatched")))</f>
        <v/>
      </c>
      <c r="V17" s="6" t="n"/>
      <c r="W17" s="6" t="n"/>
      <c r="X17" s="6" t="n"/>
      <c r="Y17" s="6" t="n"/>
      <c r="Z17" s="6" t="n"/>
    </row>
    <row r="18">
      <c r="A18" s="6" t="inlineStr">
        <is>
          <t>RISK-0014</t>
        </is>
      </c>
      <c r="B18" s="4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16">
        <f>IF(OR(I18="",J18=""),"",I18*J18)</f>
        <v/>
      </c>
      <c r="L18" s="16">
        <f>IF(K18="","",IF(K18&gt;=20,"Critical",IF(K18&gt;=12,"High",IF(K18&gt;=6,"Medium","Low"))))</f>
        <v/>
      </c>
      <c r="M18" s="46" t="n"/>
      <c r="N18" s="46" t="n"/>
      <c r="O18" s="46" t="n"/>
      <c r="P18" s="46" t="n"/>
      <c r="Q18" s="16">
        <f>IF(OR(O18="",P18=""),"",O18*P18)</f>
        <v/>
      </c>
      <c r="R18" s="16">
        <f>IF(Q18="","",IF(Q18&gt;=20,"Critical",IF(Q18&gt;=12,"High",IF(Q18&gt;=6,"Medium","Low"))))</f>
        <v/>
      </c>
      <c r="S18" s="46" t="n"/>
      <c r="T18" s="75" t="n"/>
      <c r="U18" s="76">
        <f>IF(E18="","",IF(T18="","Missing evidence",IF(COUNTIFS('06_EVIDENCE_REGISTER'!$A:$A,T18,'06_EVIDENCE_REGISTER'!$B:$B,A18,'06_EVIDENCE_REGISTER'!$K:$K,"Current",'06_EVIDENCE_REGISTER'!$I:$I,"&gt;="&amp;TODAY())&gt;0,"Current evidence","Missing / stale / mismatched")))</f>
        <v/>
      </c>
      <c r="V18" s="6" t="n"/>
      <c r="W18" s="6" t="n"/>
      <c r="X18" s="6" t="n"/>
      <c r="Y18" s="6" t="n"/>
      <c r="Z18" s="6" t="n"/>
    </row>
    <row r="19">
      <c r="A19" s="6" t="inlineStr">
        <is>
          <t>RISK-0015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16">
        <f>IF(OR(I19="",J19=""),"",I19*J19)</f>
        <v/>
      </c>
      <c r="L19" s="16">
        <f>IF(K19="","",IF(K19&gt;=20,"Critical",IF(K19&gt;=12,"High",IF(K19&gt;=6,"Medium","Low"))))</f>
        <v/>
      </c>
      <c r="M19" s="46" t="n"/>
      <c r="N19" s="46" t="n"/>
      <c r="O19" s="46" t="n"/>
      <c r="P19" s="46" t="n"/>
      <c r="Q19" s="16">
        <f>IF(OR(O19="",P19=""),"",O19*P19)</f>
        <v/>
      </c>
      <c r="R19" s="16">
        <f>IF(Q19="","",IF(Q19&gt;=20,"Critical",IF(Q19&gt;=12,"High",IF(Q19&gt;=6,"Medium","Low"))))</f>
        <v/>
      </c>
      <c r="S19" s="46" t="n"/>
      <c r="T19" s="75" t="n"/>
      <c r="U19" s="76">
        <f>IF(E19="","",IF(T19="","Missing evidence",IF(COUNTIFS('06_EVIDENCE_REGISTER'!$A:$A,T19,'06_EVIDENCE_REGISTER'!$B:$B,A19,'06_EVIDENCE_REGISTER'!$K:$K,"Current",'06_EVIDENCE_REGISTER'!$I:$I,"&gt;="&amp;TODAY())&gt;0,"Current evidence","Missing / stale / mismatched")))</f>
        <v/>
      </c>
      <c r="V19" s="6" t="n"/>
      <c r="W19" s="6" t="n"/>
      <c r="X19" s="6" t="n"/>
      <c r="Y19" s="6" t="n"/>
      <c r="Z19" s="6" t="n"/>
    </row>
    <row r="20">
      <c r="A20" s="6" t="inlineStr">
        <is>
          <t>RISK-0016</t>
        </is>
      </c>
      <c r="B20" s="4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16">
        <f>IF(OR(I20="",J20=""),"",I20*J20)</f>
        <v/>
      </c>
      <c r="L20" s="16">
        <f>IF(K20="","",IF(K20&gt;=20,"Critical",IF(K20&gt;=12,"High",IF(K20&gt;=6,"Medium","Low"))))</f>
        <v/>
      </c>
      <c r="M20" s="46" t="n"/>
      <c r="N20" s="46" t="n"/>
      <c r="O20" s="46" t="n"/>
      <c r="P20" s="46" t="n"/>
      <c r="Q20" s="16">
        <f>IF(OR(O20="",P20=""),"",O20*P20)</f>
        <v/>
      </c>
      <c r="R20" s="16">
        <f>IF(Q20="","",IF(Q20&gt;=20,"Critical",IF(Q20&gt;=12,"High",IF(Q20&gt;=6,"Medium","Low"))))</f>
        <v/>
      </c>
      <c r="S20" s="46" t="n"/>
      <c r="T20" s="75" t="n"/>
      <c r="U20" s="76">
        <f>IF(E20="","",IF(T20="","Missing evidence",IF(COUNTIFS('06_EVIDENCE_REGISTER'!$A:$A,T20,'06_EVIDENCE_REGISTER'!$B:$B,A20,'06_EVIDENCE_REGISTER'!$K:$K,"Current",'06_EVIDENCE_REGISTER'!$I:$I,"&gt;="&amp;TODAY())&gt;0,"Current evidence","Missing / stale / mismatched")))</f>
        <v/>
      </c>
      <c r="V20" s="6" t="n"/>
      <c r="W20" s="6" t="n"/>
      <c r="X20" s="6" t="n"/>
      <c r="Y20" s="6" t="n"/>
      <c r="Z20" s="6" t="n"/>
    </row>
    <row r="21">
      <c r="A21" s="6" t="inlineStr">
        <is>
          <t>RISK-0017</t>
        </is>
      </c>
      <c r="B21" s="4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16">
        <f>IF(OR(I21="",J21=""),"",I21*J21)</f>
        <v/>
      </c>
      <c r="L21" s="16">
        <f>IF(K21="","",IF(K21&gt;=20,"Critical",IF(K21&gt;=12,"High",IF(K21&gt;=6,"Medium","Low"))))</f>
        <v/>
      </c>
      <c r="M21" s="46" t="n"/>
      <c r="N21" s="46" t="n"/>
      <c r="O21" s="46" t="n"/>
      <c r="P21" s="46" t="n"/>
      <c r="Q21" s="16">
        <f>IF(OR(O21="",P21=""),"",O21*P21)</f>
        <v/>
      </c>
      <c r="R21" s="16">
        <f>IF(Q21="","",IF(Q21&gt;=20,"Critical",IF(Q21&gt;=12,"High",IF(Q21&gt;=6,"Medium","Low"))))</f>
        <v/>
      </c>
      <c r="S21" s="46" t="n"/>
      <c r="T21" s="75" t="n"/>
      <c r="U21" s="76">
        <f>IF(E21="","",IF(T21="","Missing evidence",IF(COUNTIFS('06_EVIDENCE_REGISTER'!$A:$A,T21,'06_EVIDENCE_REGISTER'!$B:$B,A21,'06_EVIDENCE_REGISTER'!$K:$K,"Current",'06_EVIDENCE_REGISTER'!$I:$I,"&gt;="&amp;TODAY())&gt;0,"Current evidence","Missing / stale / mismatched")))</f>
        <v/>
      </c>
      <c r="V21" s="6" t="n"/>
      <c r="W21" s="6" t="n"/>
      <c r="X21" s="6" t="n"/>
      <c r="Y21" s="6" t="n"/>
      <c r="Z21" s="6" t="n"/>
    </row>
    <row r="22">
      <c r="A22" s="6" t="inlineStr">
        <is>
          <t>RISK-0018</t>
        </is>
      </c>
      <c r="B22" s="4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16">
        <f>IF(OR(I22="",J22=""),"",I22*J22)</f>
        <v/>
      </c>
      <c r="L22" s="16">
        <f>IF(K22="","",IF(K22&gt;=20,"Critical",IF(K22&gt;=12,"High",IF(K22&gt;=6,"Medium","Low"))))</f>
        <v/>
      </c>
      <c r="M22" s="46" t="n"/>
      <c r="N22" s="46" t="n"/>
      <c r="O22" s="46" t="n"/>
      <c r="P22" s="46" t="n"/>
      <c r="Q22" s="16">
        <f>IF(OR(O22="",P22=""),"",O22*P22)</f>
        <v/>
      </c>
      <c r="R22" s="16">
        <f>IF(Q22="","",IF(Q22&gt;=20,"Critical",IF(Q22&gt;=12,"High",IF(Q22&gt;=6,"Medium","Low"))))</f>
        <v/>
      </c>
      <c r="S22" s="46" t="n"/>
      <c r="T22" s="75" t="n"/>
      <c r="U22" s="76">
        <f>IF(E22="","",IF(T22="","Missing evidence",IF(COUNTIFS('06_EVIDENCE_REGISTER'!$A:$A,T22,'06_EVIDENCE_REGISTER'!$B:$B,A22,'06_EVIDENCE_REGISTER'!$K:$K,"Current",'06_EVIDENCE_REGISTER'!$I:$I,"&gt;="&amp;TODAY())&gt;0,"Current evidence","Missing / stale / mismatched")))</f>
        <v/>
      </c>
      <c r="V22" s="6" t="n"/>
      <c r="W22" s="6" t="n"/>
      <c r="X22" s="6" t="n"/>
      <c r="Y22" s="6" t="n"/>
      <c r="Z22" s="6" t="n"/>
    </row>
    <row r="23">
      <c r="A23" s="6" t="inlineStr">
        <is>
          <t>RISK-0019</t>
        </is>
      </c>
      <c r="B23" s="4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16">
        <f>IF(OR(I23="",J23=""),"",I23*J23)</f>
        <v/>
      </c>
      <c r="L23" s="16">
        <f>IF(K23="","",IF(K23&gt;=20,"Critical",IF(K23&gt;=12,"High",IF(K23&gt;=6,"Medium","Low"))))</f>
        <v/>
      </c>
      <c r="M23" s="46" t="n"/>
      <c r="N23" s="46" t="n"/>
      <c r="O23" s="46" t="n"/>
      <c r="P23" s="46" t="n"/>
      <c r="Q23" s="16">
        <f>IF(OR(O23="",P23=""),"",O23*P23)</f>
        <v/>
      </c>
      <c r="R23" s="16">
        <f>IF(Q23="","",IF(Q23&gt;=20,"Critical",IF(Q23&gt;=12,"High",IF(Q23&gt;=6,"Medium","Low"))))</f>
        <v/>
      </c>
      <c r="S23" s="46" t="n"/>
      <c r="T23" s="75" t="n"/>
      <c r="U23" s="76">
        <f>IF(E23="","",IF(T23="","Missing evidence",IF(COUNTIFS('06_EVIDENCE_REGISTER'!$A:$A,T23,'06_EVIDENCE_REGISTER'!$B:$B,A23,'06_EVIDENCE_REGISTER'!$K:$K,"Current",'06_EVIDENCE_REGISTER'!$I:$I,"&gt;="&amp;TODAY())&gt;0,"Current evidence","Missing / stale / mismatched")))</f>
        <v/>
      </c>
      <c r="V23" s="6" t="n"/>
      <c r="W23" s="6" t="n"/>
      <c r="X23" s="6" t="n"/>
      <c r="Y23" s="6" t="n"/>
      <c r="Z23" s="6" t="n"/>
    </row>
    <row r="24">
      <c r="A24" s="6" t="inlineStr">
        <is>
          <t>RISK-0020</t>
        </is>
      </c>
      <c r="B24" s="4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16">
        <f>IF(OR(I24="",J24=""),"",I24*J24)</f>
        <v/>
      </c>
      <c r="L24" s="16">
        <f>IF(K24="","",IF(K24&gt;=20,"Critical",IF(K24&gt;=12,"High",IF(K24&gt;=6,"Medium","Low"))))</f>
        <v/>
      </c>
      <c r="M24" s="46" t="n"/>
      <c r="N24" s="46" t="n"/>
      <c r="O24" s="46" t="n"/>
      <c r="P24" s="46" t="n"/>
      <c r="Q24" s="16">
        <f>IF(OR(O24="",P24=""),"",O24*P24)</f>
        <v/>
      </c>
      <c r="R24" s="16">
        <f>IF(Q24="","",IF(Q24&gt;=20,"Critical",IF(Q24&gt;=12,"High",IF(Q24&gt;=6,"Medium","Low"))))</f>
        <v/>
      </c>
      <c r="S24" s="46" t="n"/>
      <c r="T24" s="75" t="n"/>
      <c r="U24" s="76">
        <f>IF(E24="","",IF(T24="","Missing evidence",IF(COUNTIFS('06_EVIDENCE_REGISTER'!$A:$A,T24,'06_EVIDENCE_REGISTER'!$B:$B,A24,'06_EVIDENCE_REGISTER'!$K:$K,"Current",'06_EVIDENCE_REGISTER'!$I:$I,"&gt;="&amp;TODAY())&gt;0,"Current evidence","Missing / stale / mismatched")))</f>
        <v/>
      </c>
      <c r="V24" s="6" t="n"/>
      <c r="W24" s="6" t="n"/>
      <c r="X24" s="6" t="n"/>
      <c r="Y24" s="6" t="n"/>
      <c r="Z24" s="6" t="n"/>
    </row>
    <row r="25">
      <c r="A25" s="6" t="inlineStr">
        <is>
          <t>RISK-0021</t>
        </is>
      </c>
      <c r="B25" s="4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16">
        <f>IF(OR(I25="",J25=""),"",I25*J25)</f>
        <v/>
      </c>
      <c r="L25" s="16">
        <f>IF(K25="","",IF(K25&gt;=20,"Critical",IF(K25&gt;=12,"High",IF(K25&gt;=6,"Medium","Low"))))</f>
        <v/>
      </c>
      <c r="M25" s="46" t="n"/>
      <c r="N25" s="46" t="n"/>
      <c r="O25" s="46" t="n"/>
      <c r="P25" s="46" t="n"/>
      <c r="Q25" s="16">
        <f>IF(OR(O25="",P25=""),"",O25*P25)</f>
        <v/>
      </c>
      <c r="R25" s="16">
        <f>IF(Q25="","",IF(Q25&gt;=20,"Critical",IF(Q25&gt;=12,"High",IF(Q25&gt;=6,"Medium","Low"))))</f>
        <v/>
      </c>
      <c r="S25" s="46" t="n"/>
      <c r="T25" s="75" t="n"/>
      <c r="U25" s="76">
        <f>IF(E25="","",IF(T25="","Missing evidence",IF(COUNTIFS('06_EVIDENCE_REGISTER'!$A:$A,T25,'06_EVIDENCE_REGISTER'!$B:$B,A25,'06_EVIDENCE_REGISTER'!$K:$K,"Current",'06_EVIDENCE_REGISTER'!$I:$I,"&gt;="&amp;TODAY())&gt;0,"Current evidence","Missing / stale / mismatched")))</f>
        <v/>
      </c>
      <c r="V25" s="6" t="n"/>
      <c r="W25" s="6" t="n"/>
      <c r="X25" s="6" t="n"/>
      <c r="Y25" s="6" t="n"/>
      <c r="Z25" s="6" t="n"/>
    </row>
    <row r="26">
      <c r="A26" s="6" t="inlineStr">
        <is>
          <t>RISK-0022</t>
        </is>
      </c>
      <c r="B26" s="4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16">
        <f>IF(OR(I26="",J26=""),"",I26*J26)</f>
        <v/>
      </c>
      <c r="L26" s="16">
        <f>IF(K26="","",IF(K26&gt;=20,"Critical",IF(K26&gt;=12,"High",IF(K26&gt;=6,"Medium","Low"))))</f>
        <v/>
      </c>
      <c r="M26" s="46" t="n"/>
      <c r="N26" s="46" t="n"/>
      <c r="O26" s="46" t="n"/>
      <c r="P26" s="46" t="n"/>
      <c r="Q26" s="16">
        <f>IF(OR(O26="",P26=""),"",O26*P26)</f>
        <v/>
      </c>
      <c r="R26" s="16">
        <f>IF(Q26="","",IF(Q26&gt;=20,"Critical",IF(Q26&gt;=12,"High",IF(Q26&gt;=6,"Medium","Low"))))</f>
        <v/>
      </c>
      <c r="S26" s="46" t="n"/>
      <c r="T26" s="75" t="n"/>
      <c r="U26" s="76">
        <f>IF(E26="","",IF(T26="","Missing evidence",IF(COUNTIFS('06_EVIDENCE_REGISTER'!$A:$A,T26,'06_EVIDENCE_REGISTER'!$B:$B,A26,'06_EVIDENCE_REGISTER'!$K:$K,"Current",'06_EVIDENCE_REGISTER'!$I:$I,"&gt;="&amp;TODAY())&gt;0,"Current evidence","Missing / stale / mismatched")))</f>
        <v/>
      </c>
      <c r="V26" s="6" t="n"/>
      <c r="W26" s="6" t="n"/>
      <c r="X26" s="6" t="n"/>
      <c r="Y26" s="6" t="n"/>
      <c r="Z26" s="6" t="n"/>
    </row>
    <row r="27">
      <c r="A27" s="6" t="inlineStr">
        <is>
          <t>RISK-0023</t>
        </is>
      </c>
      <c r="B27" s="4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16">
        <f>IF(OR(I27="",J27=""),"",I27*J27)</f>
        <v/>
      </c>
      <c r="L27" s="16">
        <f>IF(K27="","",IF(K27&gt;=20,"Critical",IF(K27&gt;=12,"High",IF(K27&gt;=6,"Medium","Low"))))</f>
        <v/>
      </c>
      <c r="M27" s="46" t="n"/>
      <c r="N27" s="46" t="n"/>
      <c r="O27" s="46" t="n"/>
      <c r="P27" s="46" t="n"/>
      <c r="Q27" s="16">
        <f>IF(OR(O27="",P27=""),"",O27*P27)</f>
        <v/>
      </c>
      <c r="R27" s="16">
        <f>IF(Q27="","",IF(Q27&gt;=20,"Critical",IF(Q27&gt;=12,"High",IF(Q27&gt;=6,"Medium","Low"))))</f>
        <v/>
      </c>
      <c r="S27" s="46" t="n"/>
      <c r="T27" s="75" t="n"/>
      <c r="U27" s="76">
        <f>IF(E27="","",IF(T27="","Missing evidence",IF(COUNTIFS('06_EVIDENCE_REGISTER'!$A:$A,T27,'06_EVIDENCE_REGISTER'!$B:$B,A27,'06_EVIDENCE_REGISTER'!$K:$K,"Current",'06_EVIDENCE_REGISTER'!$I:$I,"&gt;="&amp;TODAY())&gt;0,"Current evidence","Missing / stale / mismatched")))</f>
        <v/>
      </c>
      <c r="V27" s="6" t="n"/>
      <c r="W27" s="6" t="n"/>
      <c r="X27" s="6" t="n"/>
      <c r="Y27" s="6" t="n"/>
      <c r="Z27" s="6" t="n"/>
    </row>
    <row r="28">
      <c r="A28" s="6" t="inlineStr">
        <is>
          <t>RISK-0024</t>
        </is>
      </c>
      <c r="B28" s="4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16">
        <f>IF(OR(I28="",J28=""),"",I28*J28)</f>
        <v/>
      </c>
      <c r="L28" s="16">
        <f>IF(K28="","",IF(K28&gt;=20,"Critical",IF(K28&gt;=12,"High",IF(K28&gt;=6,"Medium","Low"))))</f>
        <v/>
      </c>
      <c r="M28" s="46" t="n"/>
      <c r="N28" s="46" t="n"/>
      <c r="O28" s="46" t="n"/>
      <c r="P28" s="46" t="n"/>
      <c r="Q28" s="16">
        <f>IF(OR(O28="",P28=""),"",O28*P28)</f>
        <v/>
      </c>
      <c r="R28" s="16">
        <f>IF(Q28="","",IF(Q28&gt;=20,"Critical",IF(Q28&gt;=12,"High",IF(Q28&gt;=6,"Medium","Low"))))</f>
        <v/>
      </c>
      <c r="S28" s="46" t="n"/>
      <c r="T28" s="75" t="n"/>
      <c r="U28" s="76">
        <f>IF(E28="","",IF(T28="","Missing evidence",IF(COUNTIFS('06_EVIDENCE_REGISTER'!$A:$A,T28,'06_EVIDENCE_REGISTER'!$B:$B,A28,'06_EVIDENCE_REGISTER'!$K:$K,"Current",'06_EVIDENCE_REGISTER'!$I:$I,"&gt;="&amp;TODAY())&gt;0,"Current evidence","Missing / stale / mismatched")))</f>
        <v/>
      </c>
      <c r="V28" s="6" t="n"/>
      <c r="W28" s="6" t="n"/>
      <c r="X28" s="6" t="n"/>
      <c r="Y28" s="6" t="n"/>
      <c r="Z28" s="6" t="n"/>
    </row>
    <row r="29">
      <c r="A29" s="6" t="inlineStr">
        <is>
          <t>RISK-0025</t>
        </is>
      </c>
      <c r="B29" s="4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16">
        <f>IF(OR(I29="",J29=""),"",I29*J29)</f>
        <v/>
      </c>
      <c r="L29" s="16">
        <f>IF(K29="","",IF(K29&gt;=20,"Critical",IF(K29&gt;=12,"High",IF(K29&gt;=6,"Medium","Low"))))</f>
        <v/>
      </c>
      <c r="M29" s="46" t="n"/>
      <c r="N29" s="46" t="n"/>
      <c r="O29" s="46" t="n"/>
      <c r="P29" s="46" t="n"/>
      <c r="Q29" s="16">
        <f>IF(OR(O29="",P29=""),"",O29*P29)</f>
        <v/>
      </c>
      <c r="R29" s="16">
        <f>IF(Q29="","",IF(Q29&gt;=20,"Critical",IF(Q29&gt;=12,"High",IF(Q29&gt;=6,"Medium","Low"))))</f>
        <v/>
      </c>
      <c r="S29" s="46" t="n"/>
      <c r="T29" s="75" t="n"/>
      <c r="U29" s="76">
        <f>IF(E29="","",IF(T29="","Missing evidence",IF(COUNTIFS('06_EVIDENCE_REGISTER'!$A:$A,T29,'06_EVIDENCE_REGISTER'!$B:$B,A29,'06_EVIDENCE_REGISTER'!$K:$K,"Current",'06_EVIDENCE_REGISTER'!$I:$I,"&gt;="&amp;TODAY())&gt;0,"Current evidence","Missing / stale / mismatched")))</f>
        <v/>
      </c>
      <c r="V29" s="6" t="n"/>
      <c r="W29" s="6" t="n"/>
      <c r="X29" s="6" t="n"/>
      <c r="Y29" s="6" t="n"/>
      <c r="Z29" s="6" t="n"/>
    </row>
    <row r="30">
      <c r="A30" s="6" t="inlineStr">
        <is>
          <t>RISK-0026</t>
        </is>
      </c>
      <c r="B30" s="4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16">
        <f>IF(OR(I30="",J30=""),"",I30*J30)</f>
        <v/>
      </c>
      <c r="L30" s="16">
        <f>IF(K30="","",IF(K30&gt;=20,"Critical",IF(K30&gt;=12,"High",IF(K30&gt;=6,"Medium","Low"))))</f>
        <v/>
      </c>
      <c r="M30" s="46" t="n"/>
      <c r="N30" s="46" t="n"/>
      <c r="O30" s="46" t="n"/>
      <c r="P30" s="46" t="n"/>
      <c r="Q30" s="16">
        <f>IF(OR(O30="",P30=""),"",O30*P30)</f>
        <v/>
      </c>
      <c r="R30" s="16">
        <f>IF(Q30="","",IF(Q30&gt;=20,"Critical",IF(Q30&gt;=12,"High",IF(Q30&gt;=6,"Medium","Low"))))</f>
        <v/>
      </c>
      <c r="S30" s="46" t="n"/>
      <c r="T30" s="75" t="n"/>
      <c r="U30" s="76">
        <f>IF(E30="","",IF(T30="","Missing evidence",IF(COUNTIFS('06_EVIDENCE_REGISTER'!$A:$A,T30,'06_EVIDENCE_REGISTER'!$B:$B,A30,'06_EVIDENCE_REGISTER'!$K:$K,"Current",'06_EVIDENCE_REGISTER'!$I:$I,"&gt;="&amp;TODAY())&gt;0,"Current evidence","Missing / stale / mismatched")))</f>
        <v/>
      </c>
      <c r="V30" s="6" t="n"/>
      <c r="W30" s="6" t="n"/>
      <c r="X30" s="6" t="n"/>
      <c r="Y30" s="6" t="n"/>
      <c r="Z30" s="6" t="n"/>
    </row>
    <row r="31">
      <c r="A31" s="6" t="inlineStr">
        <is>
          <t>RISK-0027</t>
        </is>
      </c>
      <c r="B31" s="4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16">
        <f>IF(OR(I31="",J31=""),"",I31*J31)</f>
        <v/>
      </c>
      <c r="L31" s="16">
        <f>IF(K31="","",IF(K31&gt;=20,"Critical",IF(K31&gt;=12,"High",IF(K31&gt;=6,"Medium","Low"))))</f>
        <v/>
      </c>
      <c r="M31" s="46" t="n"/>
      <c r="N31" s="46" t="n"/>
      <c r="O31" s="46" t="n"/>
      <c r="P31" s="46" t="n"/>
      <c r="Q31" s="16">
        <f>IF(OR(O31="",P31=""),"",O31*P31)</f>
        <v/>
      </c>
      <c r="R31" s="16">
        <f>IF(Q31="","",IF(Q31&gt;=20,"Critical",IF(Q31&gt;=12,"High",IF(Q31&gt;=6,"Medium","Low"))))</f>
        <v/>
      </c>
      <c r="S31" s="46" t="n"/>
      <c r="T31" s="75" t="n"/>
      <c r="U31" s="76">
        <f>IF(E31="","",IF(T31="","Missing evidence",IF(COUNTIFS('06_EVIDENCE_REGISTER'!$A:$A,T31,'06_EVIDENCE_REGISTER'!$B:$B,A31,'06_EVIDENCE_REGISTER'!$K:$K,"Current",'06_EVIDENCE_REGISTER'!$I:$I,"&gt;="&amp;TODAY())&gt;0,"Current evidence","Missing / stale / mismatched")))</f>
        <v/>
      </c>
      <c r="V31" s="6" t="n"/>
      <c r="W31" s="6" t="n"/>
      <c r="X31" s="6" t="n"/>
      <c r="Y31" s="6" t="n"/>
      <c r="Z31" s="6" t="n"/>
    </row>
    <row r="32">
      <c r="A32" s="6" t="inlineStr">
        <is>
          <t>RISK-0028</t>
        </is>
      </c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16">
        <f>IF(OR(I32="",J32=""),"",I32*J32)</f>
        <v/>
      </c>
      <c r="L32" s="16">
        <f>IF(K32="","",IF(K32&gt;=20,"Critical",IF(K32&gt;=12,"High",IF(K32&gt;=6,"Medium","Low"))))</f>
        <v/>
      </c>
      <c r="M32" s="46" t="n"/>
      <c r="N32" s="46" t="n"/>
      <c r="O32" s="46" t="n"/>
      <c r="P32" s="46" t="n"/>
      <c r="Q32" s="16">
        <f>IF(OR(O32="",P32=""),"",O32*P32)</f>
        <v/>
      </c>
      <c r="R32" s="16">
        <f>IF(Q32="","",IF(Q32&gt;=20,"Critical",IF(Q32&gt;=12,"High",IF(Q32&gt;=6,"Medium","Low"))))</f>
        <v/>
      </c>
      <c r="S32" s="46" t="n"/>
      <c r="T32" s="75" t="n"/>
      <c r="U32" s="76">
        <f>IF(E32="","",IF(T32="","Missing evidence",IF(COUNTIFS('06_EVIDENCE_REGISTER'!$A:$A,T32,'06_EVIDENCE_REGISTER'!$B:$B,A32,'06_EVIDENCE_REGISTER'!$K:$K,"Current",'06_EVIDENCE_REGISTER'!$I:$I,"&gt;="&amp;TODAY())&gt;0,"Current evidence","Missing / stale / mismatched")))</f>
        <v/>
      </c>
      <c r="V32" s="6" t="n"/>
      <c r="W32" s="6" t="n"/>
      <c r="X32" s="6" t="n"/>
      <c r="Y32" s="6" t="n"/>
      <c r="Z32" s="6" t="n"/>
    </row>
    <row r="33">
      <c r="A33" s="6" t="inlineStr">
        <is>
          <t>RISK-0029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16">
        <f>IF(OR(I33="",J33=""),"",I33*J33)</f>
        <v/>
      </c>
      <c r="L33" s="16">
        <f>IF(K33="","",IF(K33&gt;=20,"Critical",IF(K33&gt;=12,"High",IF(K33&gt;=6,"Medium","Low"))))</f>
        <v/>
      </c>
      <c r="M33" s="46" t="n"/>
      <c r="N33" s="46" t="n"/>
      <c r="O33" s="46" t="n"/>
      <c r="P33" s="46" t="n"/>
      <c r="Q33" s="16">
        <f>IF(OR(O33="",P33=""),"",O33*P33)</f>
        <v/>
      </c>
      <c r="R33" s="16">
        <f>IF(Q33="","",IF(Q33&gt;=20,"Critical",IF(Q33&gt;=12,"High",IF(Q33&gt;=6,"Medium","Low"))))</f>
        <v/>
      </c>
      <c r="S33" s="46" t="n"/>
      <c r="T33" s="75" t="n"/>
      <c r="U33" s="76">
        <f>IF(E33="","",IF(T33="","Missing evidence",IF(COUNTIFS('06_EVIDENCE_REGISTER'!$A:$A,T33,'06_EVIDENCE_REGISTER'!$B:$B,A33,'06_EVIDENCE_REGISTER'!$K:$K,"Current",'06_EVIDENCE_REGISTER'!$I:$I,"&gt;="&amp;TODAY())&gt;0,"Current evidence","Missing / stale / mismatched")))</f>
        <v/>
      </c>
      <c r="V33" s="6" t="n"/>
      <c r="W33" s="6" t="n"/>
      <c r="X33" s="6" t="n"/>
      <c r="Y33" s="6" t="n"/>
      <c r="Z33" s="6" t="n"/>
    </row>
    <row r="34">
      <c r="A34" s="6" t="inlineStr">
        <is>
          <t>RISK-0030</t>
        </is>
      </c>
      <c r="B34" s="46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16">
        <f>IF(OR(I34="",J34=""),"",I34*J34)</f>
        <v/>
      </c>
      <c r="L34" s="16">
        <f>IF(K34="","",IF(K34&gt;=20,"Critical",IF(K34&gt;=12,"High",IF(K34&gt;=6,"Medium","Low"))))</f>
        <v/>
      </c>
      <c r="M34" s="46" t="n"/>
      <c r="N34" s="46" t="n"/>
      <c r="O34" s="46" t="n"/>
      <c r="P34" s="46" t="n"/>
      <c r="Q34" s="16">
        <f>IF(OR(O34="",P34=""),"",O34*P34)</f>
        <v/>
      </c>
      <c r="R34" s="16">
        <f>IF(Q34="","",IF(Q34&gt;=20,"Critical",IF(Q34&gt;=12,"High",IF(Q34&gt;=6,"Medium","Low"))))</f>
        <v/>
      </c>
      <c r="S34" s="46" t="n"/>
      <c r="T34" s="75" t="n"/>
      <c r="U34" s="76">
        <f>IF(E34="","",IF(T34="","Missing evidence",IF(COUNTIFS('06_EVIDENCE_REGISTER'!$A:$A,T34,'06_EVIDENCE_REGISTER'!$B:$B,A34,'06_EVIDENCE_REGISTER'!$K:$K,"Current",'06_EVIDENCE_REGISTER'!$I:$I,"&gt;="&amp;TODAY())&gt;0,"Current evidence","Missing / stale / mismatched")))</f>
        <v/>
      </c>
      <c r="V34" s="6" t="n"/>
      <c r="W34" s="6" t="n"/>
      <c r="X34" s="6" t="n"/>
      <c r="Y34" s="6" t="n"/>
      <c r="Z34" s="6" t="n"/>
    </row>
    <row r="35">
      <c r="A35" s="6" t="inlineStr">
        <is>
          <t>RISK-0031</t>
        </is>
      </c>
      <c r="B35" s="46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16">
        <f>IF(OR(I35="",J35=""),"",I35*J35)</f>
        <v/>
      </c>
      <c r="L35" s="16">
        <f>IF(K35="","",IF(K35&gt;=20,"Critical",IF(K35&gt;=12,"High",IF(K35&gt;=6,"Medium","Low"))))</f>
        <v/>
      </c>
      <c r="M35" s="46" t="n"/>
      <c r="N35" s="46" t="n"/>
      <c r="O35" s="46" t="n"/>
      <c r="P35" s="46" t="n"/>
      <c r="Q35" s="16">
        <f>IF(OR(O35="",P35=""),"",O35*P35)</f>
        <v/>
      </c>
      <c r="R35" s="16">
        <f>IF(Q35="","",IF(Q35&gt;=20,"Critical",IF(Q35&gt;=12,"High",IF(Q35&gt;=6,"Medium","Low"))))</f>
        <v/>
      </c>
      <c r="S35" s="46" t="n"/>
      <c r="T35" s="75" t="n"/>
      <c r="U35" s="76">
        <f>IF(E35="","",IF(T35="","Missing evidence",IF(COUNTIFS('06_EVIDENCE_REGISTER'!$A:$A,T35,'06_EVIDENCE_REGISTER'!$B:$B,A35,'06_EVIDENCE_REGISTER'!$K:$K,"Current",'06_EVIDENCE_REGISTER'!$I:$I,"&gt;="&amp;TODAY())&gt;0,"Current evidence","Missing / stale / mismatched")))</f>
        <v/>
      </c>
      <c r="V35" s="6" t="n"/>
      <c r="W35" s="6" t="n"/>
      <c r="X35" s="6" t="n"/>
      <c r="Y35" s="6" t="n"/>
      <c r="Z35" s="6" t="n"/>
    </row>
    <row r="36">
      <c r="A36" s="6" t="inlineStr">
        <is>
          <t>RISK-0032</t>
        </is>
      </c>
      <c r="B36" s="46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16">
        <f>IF(OR(I36="",J36=""),"",I36*J36)</f>
        <v/>
      </c>
      <c r="L36" s="16">
        <f>IF(K36="","",IF(K36&gt;=20,"Critical",IF(K36&gt;=12,"High",IF(K36&gt;=6,"Medium","Low"))))</f>
        <v/>
      </c>
      <c r="M36" s="46" t="n"/>
      <c r="N36" s="46" t="n"/>
      <c r="O36" s="46" t="n"/>
      <c r="P36" s="46" t="n"/>
      <c r="Q36" s="16">
        <f>IF(OR(O36="",P36=""),"",O36*P36)</f>
        <v/>
      </c>
      <c r="R36" s="16">
        <f>IF(Q36="","",IF(Q36&gt;=20,"Critical",IF(Q36&gt;=12,"High",IF(Q36&gt;=6,"Medium","Low"))))</f>
        <v/>
      </c>
      <c r="S36" s="46" t="n"/>
      <c r="T36" s="75" t="n"/>
      <c r="U36" s="76">
        <f>IF(E36="","",IF(T36="","Missing evidence",IF(COUNTIFS('06_EVIDENCE_REGISTER'!$A:$A,T36,'06_EVIDENCE_REGISTER'!$B:$B,A36,'06_EVIDENCE_REGISTER'!$K:$K,"Current",'06_EVIDENCE_REGISTER'!$I:$I,"&gt;="&amp;TODAY())&gt;0,"Current evidence","Missing / stale / mismatched")))</f>
        <v/>
      </c>
      <c r="V36" s="6" t="n"/>
      <c r="W36" s="6" t="n"/>
      <c r="X36" s="6" t="n"/>
      <c r="Y36" s="6" t="n"/>
      <c r="Z36" s="6" t="n"/>
    </row>
    <row r="37">
      <c r="A37" s="6" t="inlineStr">
        <is>
          <t>RISK-0033</t>
        </is>
      </c>
      <c r="B37" s="46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16">
        <f>IF(OR(I37="",J37=""),"",I37*J37)</f>
        <v/>
      </c>
      <c r="L37" s="16">
        <f>IF(K37="","",IF(K37&gt;=20,"Critical",IF(K37&gt;=12,"High",IF(K37&gt;=6,"Medium","Low"))))</f>
        <v/>
      </c>
      <c r="M37" s="46" t="n"/>
      <c r="N37" s="46" t="n"/>
      <c r="O37" s="46" t="n"/>
      <c r="P37" s="46" t="n"/>
      <c r="Q37" s="16">
        <f>IF(OR(O37="",P37=""),"",O37*P37)</f>
        <v/>
      </c>
      <c r="R37" s="16">
        <f>IF(Q37="","",IF(Q37&gt;=20,"Critical",IF(Q37&gt;=12,"High",IF(Q37&gt;=6,"Medium","Low"))))</f>
        <v/>
      </c>
      <c r="S37" s="46" t="n"/>
      <c r="T37" s="75" t="n"/>
      <c r="U37" s="76">
        <f>IF(E37="","",IF(T37="","Missing evidence",IF(COUNTIFS('06_EVIDENCE_REGISTER'!$A:$A,T37,'06_EVIDENCE_REGISTER'!$B:$B,A37,'06_EVIDENCE_REGISTER'!$K:$K,"Current",'06_EVIDENCE_REGISTER'!$I:$I,"&gt;="&amp;TODAY())&gt;0,"Current evidence","Missing / stale / mismatched")))</f>
        <v/>
      </c>
      <c r="V37" s="6" t="n"/>
      <c r="W37" s="6" t="n"/>
      <c r="X37" s="6" t="n"/>
      <c r="Y37" s="6" t="n"/>
      <c r="Z37" s="6" t="n"/>
    </row>
    <row r="38">
      <c r="A38" s="6" t="inlineStr">
        <is>
          <t>RISK-0034</t>
        </is>
      </c>
      <c r="B38" s="46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16">
        <f>IF(OR(I38="",J38=""),"",I38*J38)</f>
        <v/>
      </c>
      <c r="L38" s="16">
        <f>IF(K38="","",IF(K38&gt;=20,"Critical",IF(K38&gt;=12,"High",IF(K38&gt;=6,"Medium","Low"))))</f>
        <v/>
      </c>
      <c r="M38" s="46" t="n"/>
      <c r="N38" s="46" t="n"/>
      <c r="O38" s="46" t="n"/>
      <c r="P38" s="46" t="n"/>
      <c r="Q38" s="16">
        <f>IF(OR(O38="",P38=""),"",O38*P38)</f>
        <v/>
      </c>
      <c r="R38" s="16">
        <f>IF(Q38="","",IF(Q38&gt;=20,"Critical",IF(Q38&gt;=12,"High",IF(Q38&gt;=6,"Medium","Low"))))</f>
        <v/>
      </c>
      <c r="S38" s="46" t="n"/>
      <c r="T38" s="75" t="n"/>
      <c r="U38" s="76">
        <f>IF(E38="","",IF(T38="","Missing evidence",IF(COUNTIFS('06_EVIDENCE_REGISTER'!$A:$A,T38,'06_EVIDENCE_REGISTER'!$B:$B,A38,'06_EVIDENCE_REGISTER'!$K:$K,"Current",'06_EVIDENCE_REGISTER'!$I:$I,"&gt;="&amp;TODAY())&gt;0,"Current evidence","Missing / stale / mismatched")))</f>
        <v/>
      </c>
      <c r="V38" s="6" t="n"/>
      <c r="W38" s="6" t="n"/>
      <c r="X38" s="6" t="n"/>
      <c r="Y38" s="6" t="n"/>
      <c r="Z38" s="6" t="n"/>
    </row>
    <row r="39">
      <c r="A39" s="6" t="inlineStr">
        <is>
          <t>RISK-0035</t>
        </is>
      </c>
      <c r="B39" s="46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16">
        <f>IF(OR(I39="",J39=""),"",I39*J39)</f>
        <v/>
      </c>
      <c r="L39" s="16">
        <f>IF(K39="","",IF(K39&gt;=20,"Critical",IF(K39&gt;=12,"High",IF(K39&gt;=6,"Medium","Low"))))</f>
        <v/>
      </c>
      <c r="M39" s="46" t="n"/>
      <c r="N39" s="46" t="n"/>
      <c r="O39" s="46" t="n"/>
      <c r="P39" s="46" t="n"/>
      <c r="Q39" s="16">
        <f>IF(OR(O39="",P39=""),"",O39*P39)</f>
        <v/>
      </c>
      <c r="R39" s="16">
        <f>IF(Q39="","",IF(Q39&gt;=20,"Critical",IF(Q39&gt;=12,"High",IF(Q39&gt;=6,"Medium","Low"))))</f>
        <v/>
      </c>
      <c r="S39" s="46" t="n"/>
      <c r="T39" s="75" t="n"/>
      <c r="U39" s="76">
        <f>IF(E39="","",IF(T39="","Missing evidence",IF(COUNTIFS('06_EVIDENCE_REGISTER'!$A:$A,T39,'06_EVIDENCE_REGISTER'!$B:$B,A39,'06_EVIDENCE_REGISTER'!$K:$K,"Current",'06_EVIDENCE_REGISTER'!$I:$I,"&gt;="&amp;TODAY())&gt;0,"Current evidence","Missing / stale / mismatched")))</f>
        <v/>
      </c>
      <c r="V39" s="6" t="n"/>
      <c r="W39" s="6" t="n"/>
      <c r="X39" s="6" t="n"/>
      <c r="Y39" s="6" t="n"/>
      <c r="Z39" s="6" t="n"/>
    </row>
    <row r="40">
      <c r="A40" s="6" t="inlineStr">
        <is>
          <t>RISK-0036</t>
        </is>
      </c>
      <c r="B40" s="46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16">
        <f>IF(OR(I40="",J40=""),"",I40*J40)</f>
        <v/>
      </c>
      <c r="L40" s="16">
        <f>IF(K40="","",IF(K40&gt;=20,"Critical",IF(K40&gt;=12,"High",IF(K40&gt;=6,"Medium","Low"))))</f>
        <v/>
      </c>
      <c r="M40" s="46" t="n"/>
      <c r="N40" s="46" t="n"/>
      <c r="O40" s="46" t="n"/>
      <c r="P40" s="46" t="n"/>
      <c r="Q40" s="16">
        <f>IF(OR(O40="",P40=""),"",O40*P40)</f>
        <v/>
      </c>
      <c r="R40" s="16">
        <f>IF(Q40="","",IF(Q40&gt;=20,"Critical",IF(Q40&gt;=12,"High",IF(Q40&gt;=6,"Medium","Low"))))</f>
        <v/>
      </c>
      <c r="S40" s="46" t="n"/>
      <c r="T40" s="75" t="n"/>
      <c r="U40" s="76">
        <f>IF(E40="","",IF(T40="","Missing evidence",IF(COUNTIFS('06_EVIDENCE_REGISTER'!$A:$A,T40,'06_EVIDENCE_REGISTER'!$B:$B,A40,'06_EVIDENCE_REGISTER'!$K:$K,"Current",'06_EVIDENCE_REGISTER'!$I:$I,"&gt;="&amp;TODAY())&gt;0,"Current evidence","Missing / stale / mismatched")))</f>
        <v/>
      </c>
      <c r="V40" s="6" t="n"/>
      <c r="W40" s="6" t="n"/>
      <c r="X40" s="6" t="n"/>
      <c r="Y40" s="6" t="n"/>
      <c r="Z40" s="6" t="n"/>
    </row>
    <row r="41">
      <c r="A41" s="6" t="inlineStr">
        <is>
          <t>RISK-0037</t>
        </is>
      </c>
      <c r="B41" s="46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16">
        <f>IF(OR(I41="",J41=""),"",I41*J41)</f>
        <v/>
      </c>
      <c r="L41" s="16">
        <f>IF(K41="","",IF(K41&gt;=20,"Critical",IF(K41&gt;=12,"High",IF(K41&gt;=6,"Medium","Low"))))</f>
        <v/>
      </c>
      <c r="M41" s="46" t="n"/>
      <c r="N41" s="46" t="n"/>
      <c r="O41" s="46" t="n"/>
      <c r="P41" s="46" t="n"/>
      <c r="Q41" s="16">
        <f>IF(OR(O41="",P41=""),"",O41*P41)</f>
        <v/>
      </c>
      <c r="R41" s="16">
        <f>IF(Q41="","",IF(Q41&gt;=20,"Critical",IF(Q41&gt;=12,"High",IF(Q41&gt;=6,"Medium","Low"))))</f>
        <v/>
      </c>
      <c r="S41" s="46" t="n"/>
      <c r="T41" s="75" t="n"/>
      <c r="U41" s="76">
        <f>IF(E41="","",IF(T41="","Missing evidence",IF(COUNTIFS('06_EVIDENCE_REGISTER'!$A:$A,T41,'06_EVIDENCE_REGISTER'!$B:$B,A41,'06_EVIDENCE_REGISTER'!$K:$K,"Current",'06_EVIDENCE_REGISTER'!$I:$I,"&gt;="&amp;TODAY())&gt;0,"Current evidence","Missing / stale / mismatched")))</f>
        <v/>
      </c>
      <c r="V41" s="6" t="n"/>
      <c r="W41" s="6" t="n"/>
      <c r="X41" s="6" t="n"/>
      <c r="Y41" s="6" t="n"/>
      <c r="Z41" s="6" t="n"/>
    </row>
    <row r="42">
      <c r="A42" s="6" t="inlineStr">
        <is>
          <t>RISK-0038</t>
        </is>
      </c>
      <c r="B42" s="46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16">
        <f>IF(OR(I42="",J42=""),"",I42*J42)</f>
        <v/>
      </c>
      <c r="L42" s="16">
        <f>IF(K42="","",IF(K42&gt;=20,"Critical",IF(K42&gt;=12,"High",IF(K42&gt;=6,"Medium","Low"))))</f>
        <v/>
      </c>
      <c r="M42" s="46" t="n"/>
      <c r="N42" s="46" t="n"/>
      <c r="O42" s="46" t="n"/>
      <c r="P42" s="46" t="n"/>
      <c r="Q42" s="16">
        <f>IF(OR(O42="",P42=""),"",O42*P42)</f>
        <v/>
      </c>
      <c r="R42" s="16">
        <f>IF(Q42="","",IF(Q42&gt;=20,"Critical",IF(Q42&gt;=12,"High",IF(Q42&gt;=6,"Medium","Low"))))</f>
        <v/>
      </c>
      <c r="S42" s="46" t="n"/>
      <c r="T42" s="75" t="n"/>
      <c r="U42" s="76">
        <f>IF(E42="","",IF(T42="","Missing evidence",IF(COUNTIFS('06_EVIDENCE_REGISTER'!$A:$A,T42,'06_EVIDENCE_REGISTER'!$B:$B,A42,'06_EVIDENCE_REGISTER'!$K:$K,"Current",'06_EVIDENCE_REGISTER'!$I:$I,"&gt;="&amp;TODAY())&gt;0,"Current evidence","Missing / stale / mismatched")))</f>
        <v/>
      </c>
      <c r="V42" s="6" t="n"/>
      <c r="W42" s="6" t="n"/>
      <c r="X42" s="6" t="n"/>
      <c r="Y42" s="6" t="n"/>
      <c r="Z42" s="6" t="n"/>
    </row>
    <row r="43">
      <c r="A43" s="6" t="inlineStr">
        <is>
          <t>RISK-0039</t>
        </is>
      </c>
      <c r="B43" s="46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16">
        <f>IF(OR(I43="",J43=""),"",I43*J43)</f>
        <v/>
      </c>
      <c r="L43" s="16">
        <f>IF(K43="","",IF(K43&gt;=20,"Critical",IF(K43&gt;=12,"High",IF(K43&gt;=6,"Medium","Low"))))</f>
        <v/>
      </c>
      <c r="M43" s="46" t="n"/>
      <c r="N43" s="46" t="n"/>
      <c r="O43" s="46" t="n"/>
      <c r="P43" s="46" t="n"/>
      <c r="Q43" s="16">
        <f>IF(OR(O43="",P43=""),"",O43*P43)</f>
        <v/>
      </c>
      <c r="R43" s="16">
        <f>IF(Q43="","",IF(Q43&gt;=20,"Critical",IF(Q43&gt;=12,"High",IF(Q43&gt;=6,"Medium","Low"))))</f>
        <v/>
      </c>
      <c r="S43" s="46" t="n"/>
      <c r="T43" s="75" t="n"/>
      <c r="U43" s="76">
        <f>IF(E43="","",IF(T43="","Missing evidence",IF(COUNTIFS('06_EVIDENCE_REGISTER'!$A:$A,T43,'06_EVIDENCE_REGISTER'!$B:$B,A43,'06_EVIDENCE_REGISTER'!$K:$K,"Current",'06_EVIDENCE_REGISTER'!$I:$I,"&gt;="&amp;TODAY())&gt;0,"Current evidence","Missing / stale / mismatched")))</f>
        <v/>
      </c>
      <c r="V43" s="6" t="n"/>
      <c r="W43" s="6" t="n"/>
      <c r="X43" s="6" t="n"/>
      <c r="Y43" s="6" t="n"/>
      <c r="Z43" s="6" t="n"/>
    </row>
    <row r="44">
      <c r="A44" s="6" t="inlineStr">
        <is>
          <t>RISK-0040</t>
        </is>
      </c>
      <c r="B44" s="46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16">
        <f>IF(OR(I44="",J44=""),"",I44*J44)</f>
        <v/>
      </c>
      <c r="L44" s="16">
        <f>IF(K44="","",IF(K44&gt;=20,"Critical",IF(K44&gt;=12,"High",IF(K44&gt;=6,"Medium","Low"))))</f>
        <v/>
      </c>
      <c r="M44" s="46" t="n"/>
      <c r="N44" s="46" t="n"/>
      <c r="O44" s="46" t="n"/>
      <c r="P44" s="46" t="n"/>
      <c r="Q44" s="16">
        <f>IF(OR(O44="",P44=""),"",O44*P44)</f>
        <v/>
      </c>
      <c r="R44" s="16">
        <f>IF(Q44="","",IF(Q44&gt;=20,"Critical",IF(Q44&gt;=12,"High",IF(Q44&gt;=6,"Medium","Low"))))</f>
        <v/>
      </c>
      <c r="S44" s="46" t="n"/>
      <c r="T44" s="75" t="n"/>
      <c r="U44" s="76">
        <f>IF(E44="","",IF(T44="","Missing evidence",IF(COUNTIFS('06_EVIDENCE_REGISTER'!$A:$A,T44,'06_EVIDENCE_REGISTER'!$B:$B,A44,'06_EVIDENCE_REGISTER'!$K:$K,"Current",'06_EVIDENCE_REGISTER'!$I:$I,"&gt;="&amp;TODAY())&gt;0,"Current evidence","Missing / stale / mismatched")))</f>
        <v/>
      </c>
      <c r="V44" s="6" t="n"/>
      <c r="W44" s="6" t="n"/>
      <c r="X44" s="6" t="n"/>
      <c r="Y44" s="6" t="n"/>
      <c r="Z44" s="6" t="n"/>
    </row>
    <row r="45">
      <c r="A45" s="6" t="inlineStr">
        <is>
          <t>RISK-0041</t>
        </is>
      </c>
      <c r="B45" s="46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16">
        <f>IF(OR(I45="",J45=""),"",I45*J45)</f>
        <v/>
      </c>
      <c r="L45" s="16">
        <f>IF(K45="","",IF(K45&gt;=20,"Critical",IF(K45&gt;=12,"High",IF(K45&gt;=6,"Medium","Low"))))</f>
        <v/>
      </c>
      <c r="M45" s="46" t="n"/>
      <c r="N45" s="46" t="n"/>
      <c r="O45" s="46" t="n"/>
      <c r="P45" s="46" t="n"/>
      <c r="Q45" s="16">
        <f>IF(OR(O45="",P45=""),"",O45*P45)</f>
        <v/>
      </c>
      <c r="R45" s="16">
        <f>IF(Q45="","",IF(Q45&gt;=20,"Critical",IF(Q45&gt;=12,"High",IF(Q45&gt;=6,"Medium","Low"))))</f>
        <v/>
      </c>
      <c r="S45" s="46" t="n"/>
      <c r="T45" s="75" t="n"/>
      <c r="U45" s="76">
        <f>IF(E45="","",IF(T45="","Missing evidence",IF(COUNTIFS('06_EVIDENCE_REGISTER'!$A:$A,T45,'06_EVIDENCE_REGISTER'!$B:$B,A45,'06_EVIDENCE_REGISTER'!$K:$K,"Current",'06_EVIDENCE_REGISTER'!$I:$I,"&gt;="&amp;TODAY())&gt;0,"Current evidence","Missing / stale / mismatched")))</f>
        <v/>
      </c>
      <c r="V45" s="6" t="n"/>
      <c r="W45" s="6" t="n"/>
      <c r="X45" s="6" t="n"/>
      <c r="Y45" s="6" t="n"/>
      <c r="Z45" s="6" t="n"/>
    </row>
    <row r="46">
      <c r="A46" s="6" t="inlineStr">
        <is>
          <t>RISK-0042</t>
        </is>
      </c>
      <c r="B46" s="46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16">
        <f>IF(OR(I46="",J46=""),"",I46*J46)</f>
        <v/>
      </c>
      <c r="L46" s="16">
        <f>IF(K46="","",IF(K46&gt;=20,"Critical",IF(K46&gt;=12,"High",IF(K46&gt;=6,"Medium","Low"))))</f>
        <v/>
      </c>
      <c r="M46" s="46" t="n"/>
      <c r="N46" s="46" t="n"/>
      <c r="O46" s="46" t="n"/>
      <c r="P46" s="46" t="n"/>
      <c r="Q46" s="16">
        <f>IF(OR(O46="",P46=""),"",O46*P46)</f>
        <v/>
      </c>
      <c r="R46" s="16">
        <f>IF(Q46="","",IF(Q46&gt;=20,"Critical",IF(Q46&gt;=12,"High",IF(Q46&gt;=6,"Medium","Low"))))</f>
        <v/>
      </c>
      <c r="S46" s="46" t="n"/>
      <c r="T46" s="75" t="n"/>
      <c r="U46" s="76">
        <f>IF(E46="","",IF(T46="","Missing evidence",IF(COUNTIFS('06_EVIDENCE_REGISTER'!$A:$A,T46,'06_EVIDENCE_REGISTER'!$B:$B,A46,'06_EVIDENCE_REGISTER'!$K:$K,"Current",'06_EVIDENCE_REGISTER'!$I:$I,"&gt;="&amp;TODAY())&gt;0,"Current evidence","Missing / stale / mismatched")))</f>
        <v/>
      </c>
      <c r="V46" s="6" t="n"/>
      <c r="W46" s="6" t="n"/>
      <c r="X46" s="6" t="n"/>
      <c r="Y46" s="6" t="n"/>
      <c r="Z46" s="6" t="n"/>
    </row>
    <row r="47">
      <c r="A47" s="6" t="inlineStr">
        <is>
          <t>RISK-0043</t>
        </is>
      </c>
      <c r="B47" s="46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16">
        <f>IF(OR(I47="",J47=""),"",I47*J47)</f>
        <v/>
      </c>
      <c r="L47" s="16">
        <f>IF(K47="","",IF(K47&gt;=20,"Critical",IF(K47&gt;=12,"High",IF(K47&gt;=6,"Medium","Low"))))</f>
        <v/>
      </c>
      <c r="M47" s="46" t="n"/>
      <c r="N47" s="46" t="n"/>
      <c r="O47" s="46" t="n"/>
      <c r="P47" s="46" t="n"/>
      <c r="Q47" s="16">
        <f>IF(OR(O47="",P47=""),"",O47*P47)</f>
        <v/>
      </c>
      <c r="R47" s="16">
        <f>IF(Q47="","",IF(Q47&gt;=20,"Critical",IF(Q47&gt;=12,"High",IF(Q47&gt;=6,"Medium","Low"))))</f>
        <v/>
      </c>
      <c r="S47" s="46" t="n"/>
      <c r="T47" s="75" t="n"/>
      <c r="U47" s="76">
        <f>IF(E47="","",IF(T47="","Missing evidence",IF(COUNTIFS('06_EVIDENCE_REGISTER'!$A:$A,T47,'06_EVIDENCE_REGISTER'!$B:$B,A47,'06_EVIDENCE_REGISTER'!$K:$K,"Current",'06_EVIDENCE_REGISTER'!$I:$I,"&gt;="&amp;TODAY())&gt;0,"Current evidence","Missing / stale / mismatched")))</f>
        <v/>
      </c>
      <c r="V47" s="6" t="n"/>
      <c r="W47" s="6" t="n"/>
      <c r="X47" s="6" t="n"/>
      <c r="Y47" s="6" t="n"/>
      <c r="Z47" s="6" t="n"/>
    </row>
    <row r="48">
      <c r="A48" s="6" t="inlineStr">
        <is>
          <t>RISK-0044</t>
        </is>
      </c>
      <c r="B48" s="46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16">
        <f>IF(OR(I48="",J48=""),"",I48*J48)</f>
        <v/>
      </c>
      <c r="L48" s="16">
        <f>IF(K48="","",IF(K48&gt;=20,"Critical",IF(K48&gt;=12,"High",IF(K48&gt;=6,"Medium","Low"))))</f>
        <v/>
      </c>
      <c r="M48" s="46" t="n"/>
      <c r="N48" s="46" t="n"/>
      <c r="O48" s="46" t="n"/>
      <c r="P48" s="46" t="n"/>
      <c r="Q48" s="16">
        <f>IF(OR(O48="",P48=""),"",O48*P48)</f>
        <v/>
      </c>
      <c r="R48" s="16">
        <f>IF(Q48="","",IF(Q48&gt;=20,"Critical",IF(Q48&gt;=12,"High",IF(Q48&gt;=6,"Medium","Low"))))</f>
        <v/>
      </c>
      <c r="S48" s="46" t="n"/>
      <c r="T48" s="75" t="n"/>
      <c r="U48" s="76">
        <f>IF(E48="","",IF(T48="","Missing evidence",IF(COUNTIFS('06_EVIDENCE_REGISTER'!$A:$A,T48,'06_EVIDENCE_REGISTER'!$B:$B,A48,'06_EVIDENCE_REGISTER'!$K:$K,"Current",'06_EVIDENCE_REGISTER'!$I:$I,"&gt;="&amp;TODAY())&gt;0,"Current evidence","Missing / stale / mismatched")))</f>
        <v/>
      </c>
      <c r="V48" s="6" t="n"/>
      <c r="W48" s="6" t="n"/>
      <c r="X48" s="6" t="n"/>
      <c r="Y48" s="6" t="n"/>
      <c r="Z48" s="6" t="n"/>
    </row>
    <row r="49">
      <c r="A49" s="6" t="inlineStr">
        <is>
          <t>RISK-0045</t>
        </is>
      </c>
      <c r="B49" s="46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16">
        <f>IF(OR(I49="",J49=""),"",I49*J49)</f>
        <v/>
      </c>
      <c r="L49" s="16">
        <f>IF(K49="","",IF(K49&gt;=20,"Critical",IF(K49&gt;=12,"High",IF(K49&gt;=6,"Medium","Low"))))</f>
        <v/>
      </c>
      <c r="M49" s="46" t="n"/>
      <c r="N49" s="46" t="n"/>
      <c r="O49" s="46" t="n"/>
      <c r="P49" s="46" t="n"/>
      <c r="Q49" s="16">
        <f>IF(OR(O49="",P49=""),"",O49*P49)</f>
        <v/>
      </c>
      <c r="R49" s="16">
        <f>IF(Q49="","",IF(Q49&gt;=20,"Critical",IF(Q49&gt;=12,"High",IF(Q49&gt;=6,"Medium","Low"))))</f>
        <v/>
      </c>
      <c r="S49" s="46" t="n"/>
      <c r="T49" s="75" t="n"/>
      <c r="U49" s="76">
        <f>IF(E49="","",IF(T49="","Missing evidence",IF(COUNTIFS('06_EVIDENCE_REGISTER'!$A:$A,T49,'06_EVIDENCE_REGISTER'!$B:$B,A49,'06_EVIDENCE_REGISTER'!$K:$K,"Current",'06_EVIDENCE_REGISTER'!$I:$I,"&gt;="&amp;TODAY())&gt;0,"Current evidence","Missing / stale / mismatched")))</f>
        <v/>
      </c>
      <c r="V49" s="6" t="n"/>
      <c r="W49" s="6" t="n"/>
      <c r="X49" s="6" t="n"/>
      <c r="Y49" s="6" t="n"/>
      <c r="Z49" s="6" t="n"/>
    </row>
    <row r="50">
      <c r="A50" s="6" t="inlineStr">
        <is>
          <t>RISK-0046</t>
        </is>
      </c>
      <c r="B50" s="46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16">
        <f>IF(OR(I50="",J50=""),"",I50*J50)</f>
        <v/>
      </c>
      <c r="L50" s="16">
        <f>IF(K50="","",IF(K50&gt;=20,"Critical",IF(K50&gt;=12,"High",IF(K50&gt;=6,"Medium","Low"))))</f>
        <v/>
      </c>
      <c r="M50" s="46" t="n"/>
      <c r="N50" s="46" t="n"/>
      <c r="O50" s="46" t="n"/>
      <c r="P50" s="46" t="n"/>
      <c r="Q50" s="16">
        <f>IF(OR(O50="",P50=""),"",O50*P50)</f>
        <v/>
      </c>
      <c r="R50" s="16">
        <f>IF(Q50="","",IF(Q50&gt;=20,"Critical",IF(Q50&gt;=12,"High",IF(Q50&gt;=6,"Medium","Low"))))</f>
        <v/>
      </c>
      <c r="S50" s="46" t="n"/>
      <c r="T50" s="75" t="n"/>
      <c r="U50" s="76">
        <f>IF(E50="","",IF(T50="","Missing evidence",IF(COUNTIFS('06_EVIDENCE_REGISTER'!$A:$A,T50,'06_EVIDENCE_REGISTER'!$B:$B,A50,'06_EVIDENCE_REGISTER'!$K:$K,"Current",'06_EVIDENCE_REGISTER'!$I:$I,"&gt;="&amp;TODAY())&gt;0,"Current evidence","Missing / stale / mismatched")))</f>
        <v/>
      </c>
      <c r="V50" s="6" t="n"/>
      <c r="W50" s="6" t="n"/>
      <c r="X50" s="6" t="n"/>
      <c r="Y50" s="6" t="n"/>
      <c r="Z50" s="6" t="n"/>
    </row>
    <row r="51">
      <c r="A51" s="6" t="inlineStr">
        <is>
          <t>RISK-0047</t>
        </is>
      </c>
      <c r="B51" s="46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16">
        <f>IF(OR(I51="",J51=""),"",I51*J51)</f>
        <v/>
      </c>
      <c r="L51" s="16">
        <f>IF(K51="","",IF(K51&gt;=20,"Critical",IF(K51&gt;=12,"High",IF(K51&gt;=6,"Medium","Low"))))</f>
        <v/>
      </c>
      <c r="M51" s="46" t="n"/>
      <c r="N51" s="46" t="n"/>
      <c r="O51" s="46" t="n"/>
      <c r="P51" s="46" t="n"/>
      <c r="Q51" s="16">
        <f>IF(OR(O51="",P51=""),"",O51*P51)</f>
        <v/>
      </c>
      <c r="R51" s="16">
        <f>IF(Q51="","",IF(Q51&gt;=20,"Critical",IF(Q51&gt;=12,"High",IF(Q51&gt;=6,"Medium","Low"))))</f>
        <v/>
      </c>
      <c r="S51" s="46" t="n"/>
      <c r="T51" s="75" t="n"/>
      <c r="U51" s="76">
        <f>IF(E51="","",IF(T51="","Missing evidence",IF(COUNTIFS('06_EVIDENCE_REGISTER'!$A:$A,T51,'06_EVIDENCE_REGISTER'!$B:$B,A51,'06_EVIDENCE_REGISTER'!$K:$K,"Current",'06_EVIDENCE_REGISTER'!$I:$I,"&gt;="&amp;TODAY())&gt;0,"Current evidence","Missing / stale / mismatched")))</f>
        <v/>
      </c>
      <c r="V51" s="6" t="n"/>
      <c r="W51" s="6" t="n"/>
      <c r="X51" s="6" t="n"/>
      <c r="Y51" s="6" t="n"/>
      <c r="Z51" s="6" t="n"/>
    </row>
    <row r="52">
      <c r="A52" s="6" t="inlineStr">
        <is>
          <t>RISK-0048</t>
        </is>
      </c>
      <c r="B52" s="46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16">
        <f>IF(OR(I52="",J52=""),"",I52*J52)</f>
        <v/>
      </c>
      <c r="L52" s="16">
        <f>IF(K52="","",IF(K52&gt;=20,"Critical",IF(K52&gt;=12,"High",IF(K52&gt;=6,"Medium","Low"))))</f>
        <v/>
      </c>
      <c r="M52" s="46" t="n"/>
      <c r="N52" s="46" t="n"/>
      <c r="O52" s="46" t="n"/>
      <c r="P52" s="46" t="n"/>
      <c r="Q52" s="16">
        <f>IF(OR(O52="",P52=""),"",O52*P52)</f>
        <v/>
      </c>
      <c r="R52" s="16">
        <f>IF(Q52="","",IF(Q52&gt;=20,"Critical",IF(Q52&gt;=12,"High",IF(Q52&gt;=6,"Medium","Low"))))</f>
        <v/>
      </c>
      <c r="S52" s="46" t="n"/>
      <c r="T52" s="75" t="n"/>
      <c r="U52" s="76">
        <f>IF(E52="","",IF(T52="","Missing evidence",IF(COUNTIFS('06_EVIDENCE_REGISTER'!$A:$A,T52,'06_EVIDENCE_REGISTER'!$B:$B,A52,'06_EVIDENCE_REGISTER'!$K:$K,"Current",'06_EVIDENCE_REGISTER'!$I:$I,"&gt;="&amp;TODAY())&gt;0,"Current evidence","Missing / stale / mismatched")))</f>
        <v/>
      </c>
      <c r="V52" s="6" t="n"/>
      <c r="W52" s="6" t="n"/>
      <c r="X52" s="6" t="n"/>
      <c r="Y52" s="6" t="n"/>
      <c r="Z52" s="6" t="n"/>
    </row>
    <row r="53">
      <c r="A53" s="6" t="inlineStr">
        <is>
          <t>RISK-0049</t>
        </is>
      </c>
      <c r="B53" s="46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16">
        <f>IF(OR(I53="",J53=""),"",I53*J53)</f>
        <v/>
      </c>
      <c r="L53" s="16">
        <f>IF(K53="","",IF(K53&gt;=20,"Critical",IF(K53&gt;=12,"High",IF(K53&gt;=6,"Medium","Low"))))</f>
        <v/>
      </c>
      <c r="M53" s="46" t="n"/>
      <c r="N53" s="46" t="n"/>
      <c r="O53" s="46" t="n"/>
      <c r="P53" s="46" t="n"/>
      <c r="Q53" s="16">
        <f>IF(OR(O53="",P53=""),"",O53*P53)</f>
        <v/>
      </c>
      <c r="R53" s="16">
        <f>IF(Q53="","",IF(Q53&gt;=20,"Critical",IF(Q53&gt;=12,"High",IF(Q53&gt;=6,"Medium","Low"))))</f>
        <v/>
      </c>
      <c r="S53" s="46" t="n"/>
      <c r="T53" s="75" t="n"/>
      <c r="U53" s="76">
        <f>IF(E53="","",IF(T53="","Missing evidence",IF(COUNTIFS('06_EVIDENCE_REGISTER'!$A:$A,T53,'06_EVIDENCE_REGISTER'!$B:$B,A53,'06_EVIDENCE_REGISTER'!$K:$K,"Current",'06_EVIDENCE_REGISTER'!$I:$I,"&gt;="&amp;TODAY())&gt;0,"Current evidence","Missing / stale / mismatched")))</f>
        <v/>
      </c>
      <c r="V53" s="6" t="n"/>
      <c r="W53" s="6" t="n"/>
      <c r="X53" s="6" t="n"/>
      <c r="Y53" s="6" t="n"/>
      <c r="Z53" s="6" t="n"/>
    </row>
    <row r="54">
      <c r="A54" s="6" t="inlineStr">
        <is>
          <t>RISK-0050</t>
        </is>
      </c>
      <c r="B54" s="46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16">
        <f>IF(OR(I54="",J54=""),"",I54*J54)</f>
        <v/>
      </c>
      <c r="L54" s="16">
        <f>IF(K54="","",IF(K54&gt;=20,"Critical",IF(K54&gt;=12,"High",IF(K54&gt;=6,"Medium","Low"))))</f>
        <v/>
      </c>
      <c r="M54" s="46" t="n"/>
      <c r="N54" s="46" t="n"/>
      <c r="O54" s="46" t="n"/>
      <c r="P54" s="46" t="n"/>
      <c r="Q54" s="16">
        <f>IF(OR(O54="",P54=""),"",O54*P54)</f>
        <v/>
      </c>
      <c r="R54" s="16">
        <f>IF(Q54="","",IF(Q54&gt;=20,"Critical",IF(Q54&gt;=12,"High",IF(Q54&gt;=6,"Medium","Low"))))</f>
        <v/>
      </c>
      <c r="S54" s="46" t="n"/>
      <c r="T54" s="75" t="n"/>
      <c r="U54" s="76">
        <f>IF(E54="","",IF(T54="","Missing evidence",IF(COUNTIFS('06_EVIDENCE_REGISTER'!$A:$A,T54,'06_EVIDENCE_REGISTER'!$B:$B,A54,'06_EVIDENCE_REGISTER'!$K:$K,"Current",'06_EVIDENCE_REGISTER'!$I:$I,"&gt;="&amp;TODAY())&gt;0,"Current evidence","Missing / stale / mismatched")))</f>
        <v/>
      </c>
      <c r="V54" s="6" t="n"/>
      <c r="W54" s="6" t="n"/>
      <c r="X54" s="6" t="n"/>
      <c r="Y54" s="6" t="n"/>
      <c r="Z54" s="6" t="n"/>
    </row>
    <row r="55">
      <c r="A55" s="6" t="inlineStr">
        <is>
          <t>RISK-0051</t>
        </is>
      </c>
      <c r="B55" s="46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16">
        <f>IF(OR(I55="",J55=""),"",I55*J55)</f>
        <v/>
      </c>
      <c r="L55" s="16">
        <f>IF(K55="","",IF(K55&gt;=20,"Critical",IF(K55&gt;=12,"High",IF(K55&gt;=6,"Medium","Low"))))</f>
        <v/>
      </c>
      <c r="M55" s="46" t="n"/>
      <c r="N55" s="46" t="n"/>
      <c r="O55" s="46" t="n"/>
      <c r="P55" s="46" t="n"/>
      <c r="Q55" s="16">
        <f>IF(OR(O55="",P55=""),"",O55*P55)</f>
        <v/>
      </c>
      <c r="R55" s="16">
        <f>IF(Q55="","",IF(Q55&gt;=20,"Critical",IF(Q55&gt;=12,"High",IF(Q55&gt;=6,"Medium","Low"))))</f>
        <v/>
      </c>
      <c r="S55" s="46" t="n"/>
      <c r="T55" s="75" t="n"/>
      <c r="U55" s="76">
        <f>IF(E55="","",IF(T55="","Missing evidence",IF(COUNTIFS('06_EVIDENCE_REGISTER'!$A:$A,T55,'06_EVIDENCE_REGISTER'!$B:$B,A55,'06_EVIDENCE_REGISTER'!$K:$K,"Current",'06_EVIDENCE_REGISTER'!$I:$I,"&gt;="&amp;TODAY())&gt;0,"Current evidence","Missing / stale / mismatched")))</f>
        <v/>
      </c>
      <c r="V55" s="6" t="n"/>
      <c r="W55" s="6" t="n"/>
      <c r="X55" s="6" t="n"/>
      <c r="Y55" s="6" t="n"/>
      <c r="Z55" s="6" t="n"/>
    </row>
    <row r="56">
      <c r="A56" s="6" t="inlineStr">
        <is>
          <t>RISK-0052</t>
        </is>
      </c>
      <c r="B56" s="46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16">
        <f>IF(OR(I56="",J56=""),"",I56*J56)</f>
        <v/>
      </c>
      <c r="L56" s="16">
        <f>IF(K56="","",IF(K56&gt;=20,"Critical",IF(K56&gt;=12,"High",IF(K56&gt;=6,"Medium","Low"))))</f>
        <v/>
      </c>
      <c r="M56" s="46" t="n"/>
      <c r="N56" s="46" t="n"/>
      <c r="O56" s="46" t="n"/>
      <c r="P56" s="46" t="n"/>
      <c r="Q56" s="16">
        <f>IF(OR(O56="",P56=""),"",O56*P56)</f>
        <v/>
      </c>
      <c r="R56" s="16">
        <f>IF(Q56="","",IF(Q56&gt;=20,"Critical",IF(Q56&gt;=12,"High",IF(Q56&gt;=6,"Medium","Low"))))</f>
        <v/>
      </c>
      <c r="S56" s="46" t="n"/>
      <c r="T56" s="75" t="n"/>
      <c r="U56" s="76">
        <f>IF(E56="","",IF(T56="","Missing evidence",IF(COUNTIFS('06_EVIDENCE_REGISTER'!$A:$A,T56,'06_EVIDENCE_REGISTER'!$B:$B,A56,'06_EVIDENCE_REGISTER'!$K:$K,"Current",'06_EVIDENCE_REGISTER'!$I:$I,"&gt;="&amp;TODAY())&gt;0,"Current evidence","Missing / stale / mismatched")))</f>
        <v/>
      </c>
      <c r="V56" s="6" t="n"/>
      <c r="W56" s="6" t="n"/>
      <c r="X56" s="6" t="n"/>
      <c r="Y56" s="6" t="n"/>
      <c r="Z56" s="6" t="n"/>
    </row>
    <row r="57">
      <c r="A57" s="6" t="inlineStr">
        <is>
          <t>RISK-0053</t>
        </is>
      </c>
      <c r="B57" s="46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16">
        <f>IF(OR(I57="",J57=""),"",I57*J57)</f>
        <v/>
      </c>
      <c r="L57" s="16">
        <f>IF(K57="","",IF(K57&gt;=20,"Critical",IF(K57&gt;=12,"High",IF(K57&gt;=6,"Medium","Low"))))</f>
        <v/>
      </c>
      <c r="M57" s="46" t="n"/>
      <c r="N57" s="46" t="n"/>
      <c r="O57" s="46" t="n"/>
      <c r="P57" s="46" t="n"/>
      <c r="Q57" s="16">
        <f>IF(OR(O57="",P57=""),"",O57*P57)</f>
        <v/>
      </c>
      <c r="R57" s="16">
        <f>IF(Q57="","",IF(Q57&gt;=20,"Critical",IF(Q57&gt;=12,"High",IF(Q57&gt;=6,"Medium","Low"))))</f>
        <v/>
      </c>
      <c r="S57" s="46" t="n"/>
      <c r="T57" s="75" t="n"/>
      <c r="U57" s="76">
        <f>IF(E57="","",IF(T57="","Missing evidence",IF(COUNTIFS('06_EVIDENCE_REGISTER'!$A:$A,T57,'06_EVIDENCE_REGISTER'!$B:$B,A57,'06_EVIDENCE_REGISTER'!$K:$K,"Current",'06_EVIDENCE_REGISTER'!$I:$I,"&gt;="&amp;TODAY())&gt;0,"Current evidence","Missing / stale / mismatched")))</f>
        <v/>
      </c>
      <c r="V57" s="6" t="n"/>
      <c r="W57" s="6" t="n"/>
      <c r="X57" s="6" t="n"/>
      <c r="Y57" s="6" t="n"/>
      <c r="Z57" s="6" t="n"/>
    </row>
    <row r="58">
      <c r="A58" s="6" t="inlineStr">
        <is>
          <t>RISK-0054</t>
        </is>
      </c>
      <c r="B58" s="46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16">
        <f>IF(OR(I58="",J58=""),"",I58*J58)</f>
        <v/>
      </c>
      <c r="L58" s="16">
        <f>IF(K58="","",IF(K58&gt;=20,"Critical",IF(K58&gt;=12,"High",IF(K58&gt;=6,"Medium","Low"))))</f>
        <v/>
      </c>
      <c r="M58" s="46" t="n"/>
      <c r="N58" s="46" t="n"/>
      <c r="O58" s="46" t="n"/>
      <c r="P58" s="46" t="n"/>
      <c r="Q58" s="16">
        <f>IF(OR(O58="",P58=""),"",O58*P58)</f>
        <v/>
      </c>
      <c r="R58" s="16">
        <f>IF(Q58="","",IF(Q58&gt;=20,"Critical",IF(Q58&gt;=12,"High",IF(Q58&gt;=6,"Medium","Low"))))</f>
        <v/>
      </c>
      <c r="S58" s="46" t="n"/>
      <c r="T58" s="75" t="n"/>
      <c r="U58" s="76">
        <f>IF(E58="","",IF(T58="","Missing evidence",IF(COUNTIFS('06_EVIDENCE_REGISTER'!$A:$A,T58,'06_EVIDENCE_REGISTER'!$B:$B,A58,'06_EVIDENCE_REGISTER'!$K:$K,"Current",'06_EVIDENCE_REGISTER'!$I:$I,"&gt;="&amp;TODAY())&gt;0,"Current evidence","Missing / stale / mismatched")))</f>
        <v/>
      </c>
      <c r="V58" s="6" t="n"/>
      <c r="W58" s="6" t="n"/>
      <c r="X58" s="6" t="n"/>
      <c r="Y58" s="6" t="n"/>
      <c r="Z58" s="6" t="n"/>
    </row>
    <row r="59">
      <c r="A59" s="6" t="inlineStr">
        <is>
          <t>RISK-0055</t>
        </is>
      </c>
      <c r="B59" s="46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16">
        <f>IF(OR(I59="",J59=""),"",I59*J59)</f>
        <v/>
      </c>
      <c r="L59" s="16">
        <f>IF(K59="","",IF(K59&gt;=20,"Critical",IF(K59&gt;=12,"High",IF(K59&gt;=6,"Medium","Low"))))</f>
        <v/>
      </c>
      <c r="M59" s="46" t="n"/>
      <c r="N59" s="46" t="n"/>
      <c r="O59" s="46" t="n"/>
      <c r="P59" s="46" t="n"/>
      <c r="Q59" s="16">
        <f>IF(OR(O59="",P59=""),"",O59*P59)</f>
        <v/>
      </c>
      <c r="R59" s="16">
        <f>IF(Q59="","",IF(Q59&gt;=20,"Critical",IF(Q59&gt;=12,"High",IF(Q59&gt;=6,"Medium","Low"))))</f>
        <v/>
      </c>
      <c r="S59" s="46" t="n"/>
      <c r="T59" s="75" t="n"/>
      <c r="U59" s="76">
        <f>IF(E59="","",IF(T59="","Missing evidence",IF(COUNTIFS('06_EVIDENCE_REGISTER'!$A:$A,T59,'06_EVIDENCE_REGISTER'!$B:$B,A59,'06_EVIDENCE_REGISTER'!$K:$K,"Current",'06_EVIDENCE_REGISTER'!$I:$I,"&gt;="&amp;TODAY())&gt;0,"Current evidence","Missing / stale / mismatched")))</f>
        <v/>
      </c>
      <c r="V59" s="6" t="n"/>
      <c r="W59" s="6" t="n"/>
      <c r="X59" s="6" t="n"/>
      <c r="Y59" s="6" t="n"/>
      <c r="Z59" s="6" t="n"/>
    </row>
    <row r="60">
      <c r="A60" s="6" t="inlineStr">
        <is>
          <t>RISK-0056</t>
        </is>
      </c>
      <c r="B60" s="46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16">
        <f>IF(OR(I60="",J60=""),"",I60*J60)</f>
        <v/>
      </c>
      <c r="L60" s="16">
        <f>IF(K60="","",IF(K60&gt;=20,"Critical",IF(K60&gt;=12,"High",IF(K60&gt;=6,"Medium","Low"))))</f>
        <v/>
      </c>
      <c r="M60" s="46" t="n"/>
      <c r="N60" s="46" t="n"/>
      <c r="O60" s="46" t="n"/>
      <c r="P60" s="46" t="n"/>
      <c r="Q60" s="16">
        <f>IF(OR(O60="",P60=""),"",O60*P60)</f>
        <v/>
      </c>
      <c r="R60" s="16">
        <f>IF(Q60="","",IF(Q60&gt;=20,"Critical",IF(Q60&gt;=12,"High",IF(Q60&gt;=6,"Medium","Low"))))</f>
        <v/>
      </c>
      <c r="S60" s="46" t="n"/>
      <c r="T60" s="75" t="n"/>
      <c r="U60" s="76">
        <f>IF(E60="","",IF(T60="","Missing evidence",IF(COUNTIFS('06_EVIDENCE_REGISTER'!$A:$A,T60,'06_EVIDENCE_REGISTER'!$B:$B,A60,'06_EVIDENCE_REGISTER'!$K:$K,"Current",'06_EVIDENCE_REGISTER'!$I:$I,"&gt;="&amp;TODAY())&gt;0,"Current evidence","Missing / stale / mismatched")))</f>
        <v/>
      </c>
      <c r="V60" s="6" t="n"/>
      <c r="W60" s="6" t="n"/>
      <c r="X60" s="6" t="n"/>
      <c r="Y60" s="6" t="n"/>
      <c r="Z60" s="6" t="n"/>
    </row>
    <row r="61">
      <c r="A61" s="6" t="inlineStr">
        <is>
          <t>RISK-0057</t>
        </is>
      </c>
      <c r="B61" s="46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16">
        <f>IF(OR(I61="",J61=""),"",I61*J61)</f>
        <v/>
      </c>
      <c r="L61" s="16">
        <f>IF(K61="","",IF(K61&gt;=20,"Critical",IF(K61&gt;=12,"High",IF(K61&gt;=6,"Medium","Low"))))</f>
        <v/>
      </c>
      <c r="M61" s="46" t="n"/>
      <c r="N61" s="46" t="n"/>
      <c r="O61" s="46" t="n"/>
      <c r="P61" s="46" t="n"/>
      <c r="Q61" s="16">
        <f>IF(OR(O61="",P61=""),"",O61*P61)</f>
        <v/>
      </c>
      <c r="R61" s="16">
        <f>IF(Q61="","",IF(Q61&gt;=20,"Critical",IF(Q61&gt;=12,"High",IF(Q61&gt;=6,"Medium","Low"))))</f>
        <v/>
      </c>
      <c r="S61" s="46" t="n"/>
      <c r="T61" s="75" t="n"/>
      <c r="U61" s="76">
        <f>IF(E61="","",IF(T61="","Missing evidence",IF(COUNTIFS('06_EVIDENCE_REGISTER'!$A:$A,T61,'06_EVIDENCE_REGISTER'!$B:$B,A61,'06_EVIDENCE_REGISTER'!$K:$K,"Current",'06_EVIDENCE_REGISTER'!$I:$I,"&gt;="&amp;TODAY())&gt;0,"Current evidence","Missing / stale / mismatched")))</f>
        <v/>
      </c>
      <c r="V61" s="6" t="n"/>
      <c r="W61" s="6" t="n"/>
      <c r="X61" s="6" t="n"/>
      <c r="Y61" s="6" t="n"/>
      <c r="Z61" s="6" t="n"/>
    </row>
    <row r="62">
      <c r="A62" s="6" t="inlineStr">
        <is>
          <t>RISK-0058</t>
        </is>
      </c>
      <c r="B62" s="46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16">
        <f>IF(OR(I62="",J62=""),"",I62*J62)</f>
        <v/>
      </c>
      <c r="L62" s="16">
        <f>IF(K62="","",IF(K62&gt;=20,"Critical",IF(K62&gt;=12,"High",IF(K62&gt;=6,"Medium","Low"))))</f>
        <v/>
      </c>
      <c r="M62" s="46" t="n"/>
      <c r="N62" s="46" t="n"/>
      <c r="O62" s="46" t="n"/>
      <c r="P62" s="46" t="n"/>
      <c r="Q62" s="16">
        <f>IF(OR(O62="",P62=""),"",O62*P62)</f>
        <v/>
      </c>
      <c r="R62" s="16">
        <f>IF(Q62="","",IF(Q62&gt;=20,"Critical",IF(Q62&gt;=12,"High",IF(Q62&gt;=6,"Medium","Low"))))</f>
        <v/>
      </c>
      <c r="S62" s="46" t="n"/>
      <c r="T62" s="75" t="n"/>
      <c r="U62" s="76">
        <f>IF(E62="","",IF(T62="","Missing evidence",IF(COUNTIFS('06_EVIDENCE_REGISTER'!$A:$A,T62,'06_EVIDENCE_REGISTER'!$B:$B,A62,'06_EVIDENCE_REGISTER'!$K:$K,"Current",'06_EVIDENCE_REGISTER'!$I:$I,"&gt;="&amp;TODAY())&gt;0,"Current evidence","Missing / stale / mismatched")))</f>
        <v/>
      </c>
      <c r="V62" s="6" t="n"/>
      <c r="W62" s="6" t="n"/>
      <c r="X62" s="6" t="n"/>
      <c r="Y62" s="6" t="n"/>
      <c r="Z62" s="6" t="n"/>
    </row>
    <row r="63">
      <c r="A63" s="6" t="inlineStr">
        <is>
          <t>RISK-0059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16">
        <f>IF(OR(I63="",J63=""),"",I63*J63)</f>
        <v/>
      </c>
      <c r="L63" s="16">
        <f>IF(K63="","",IF(K63&gt;=20,"Critical",IF(K63&gt;=12,"High",IF(K63&gt;=6,"Medium","Low"))))</f>
        <v/>
      </c>
      <c r="M63" s="46" t="n"/>
      <c r="N63" s="46" t="n"/>
      <c r="O63" s="46" t="n"/>
      <c r="P63" s="46" t="n"/>
      <c r="Q63" s="16">
        <f>IF(OR(O63="",P63=""),"",O63*P63)</f>
        <v/>
      </c>
      <c r="R63" s="16">
        <f>IF(Q63="","",IF(Q63&gt;=20,"Critical",IF(Q63&gt;=12,"High",IF(Q63&gt;=6,"Medium","Low"))))</f>
        <v/>
      </c>
      <c r="S63" s="46" t="n"/>
      <c r="T63" s="75" t="n"/>
      <c r="U63" s="76">
        <f>IF(E63="","",IF(T63="","Missing evidence",IF(COUNTIFS('06_EVIDENCE_REGISTER'!$A:$A,T63,'06_EVIDENCE_REGISTER'!$B:$B,A63,'06_EVIDENCE_REGISTER'!$K:$K,"Current",'06_EVIDENCE_REGISTER'!$I:$I,"&gt;="&amp;TODAY())&gt;0,"Current evidence","Missing / stale / mismatched")))</f>
        <v/>
      </c>
      <c r="V63" s="6" t="n"/>
      <c r="W63" s="6" t="n"/>
      <c r="X63" s="6" t="n"/>
      <c r="Y63" s="6" t="n"/>
      <c r="Z63" s="6" t="n"/>
    </row>
    <row r="64">
      <c r="A64" s="6" t="inlineStr">
        <is>
          <t>RISK-0060</t>
        </is>
      </c>
      <c r="B64" s="46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16">
        <f>IF(OR(I64="",J64=""),"",I64*J64)</f>
        <v/>
      </c>
      <c r="L64" s="16">
        <f>IF(K64="","",IF(K64&gt;=20,"Critical",IF(K64&gt;=12,"High",IF(K64&gt;=6,"Medium","Low"))))</f>
        <v/>
      </c>
      <c r="M64" s="46" t="n"/>
      <c r="N64" s="46" t="n"/>
      <c r="O64" s="46" t="n"/>
      <c r="P64" s="46" t="n"/>
      <c r="Q64" s="16">
        <f>IF(OR(O64="",P64=""),"",O64*P64)</f>
        <v/>
      </c>
      <c r="R64" s="16">
        <f>IF(Q64="","",IF(Q64&gt;=20,"Critical",IF(Q64&gt;=12,"High",IF(Q64&gt;=6,"Medium","Low"))))</f>
        <v/>
      </c>
      <c r="S64" s="46" t="n"/>
      <c r="T64" s="75" t="n"/>
      <c r="U64" s="76">
        <f>IF(E64="","",IF(T64="","Missing evidence",IF(COUNTIFS('06_EVIDENCE_REGISTER'!$A:$A,T64,'06_EVIDENCE_REGISTER'!$B:$B,A64,'06_EVIDENCE_REGISTER'!$K:$K,"Current",'06_EVIDENCE_REGISTER'!$I:$I,"&gt;="&amp;TODAY())&gt;0,"Current evidence","Missing / stale / mismatched")))</f>
        <v/>
      </c>
      <c r="V64" s="6" t="n"/>
      <c r="W64" s="6" t="n"/>
      <c r="X64" s="6" t="n"/>
      <c r="Y64" s="6" t="n"/>
      <c r="Z64" s="6" t="n"/>
    </row>
    <row r="65">
      <c r="A65" s="6" t="inlineStr">
        <is>
          <t>RISK-0061</t>
        </is>
      </c>
      <c r="B65" s="46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16">
        <f>IF(OR(I65="",J65=""),"",I65*J65)</f>
        <v/>
      </c>
      <c r="L65" s="16">
        <f>IF(K65="","",IF(K65&gt;=20,"Critical",IF(K65&gt;=12,"High",IF(K65&gt;=6,"Medium","Low"))))</f>
        <v/>
      </c>
      <c r="M65" s="46" t="n"/>
      <c r="N65" s="46" t="n"/>
      <c r="O65" s="46" t="n"/>
      <c r="P65" s="46" t="n"/>
      <c r="Q65" s="16">
        <f>IF(OR(O65="",P65=""),"",O65*P65)</f>
        <v/>
      </c>
      <c r="R65" s="16">
        <f>IF(Q65="","",IF(Q65&gt;=20,"Critical",IF(Q65&gt;=12,"High",IF(Q65&gt;=6,"Medium","Low"))))</f>
        <v/>
      </c>
      <c r="S65" s="46" t="n"/>
      <c r="T65" s="75" t="n"/>
      <c r="U65" s="76">
        <f>IF(E65="","",IF(T65="","Missing evidence",IF(COUNTIFS('06_EVIDENCE_REGISTER'!$A:$A,T65,'06_EVIDENCE_REGISTER'!$B:$B,A65,'06_EVIDENCE_REGISTER'!$K:$K,"Current",'06_EVIDENCE_REGISTER'!$I:$I,"&gt;="&amp;TODAY())&gt;0,"Current evidence","Missing / stale / mismatched")))</f>
        <v/>
      </c>
      <c r="V65" s="6" t="n"/>
      <c r="W65" s="6" t="n"/>
      <c r="X65" s="6" t="n"/>
      <c r="Y65" s="6" t="n"/>
      <c r="Z65" s="6" t="n"/>
    </row>
    <row r="66">
      <c r="A66" s="6" t="inlineStr">
        <is>
          <t>RISK-0062</t>
        </is>
      </c>
      <c r="B66" s="46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16">
        <f>IF(OR(I66="",J66=""),"",I66*J66)</f>
        <v/>
      </c>
      <c r="L66" s="16">
        <f>IF(K66="","",IF(K66&gt;=20,"Critical",IF(K66&gt;=12,"High",IF(K66&gt;=6,"Medium","Low"))))</f>
        <v/>
      </c>
      <c r="M66" s="46" t="n"/>
      <c r="N66" s="46" t="n"/>
      <c r="O66" s="46" t="n"/>
      <c r="P66" s="46" t="n"/>
      <c r="Q66" s="16">
        <f>IF(OR(O66="",P66=""),"",O66*P66)</f>
        <v/>
      </c>
      <c r="R66" s="16">
        <f>IF(Q66="","",IF(Q66&gt;=20,"Critical",IF(Q66&gt;=12,"High",IF(Q66&gt;=6,"Medium","Low"))))</f>
        <v/>
      </c>
      <c r="S66" s="46" t="n"/>
      <c r="T66" s="75" t="n"/>
      <c r="U66" s="76">
        <f>IF(E66="","",IF(T66="","Missing evidence",IF(COUNTIFS('06_EVIDENCE_REGISTER'!$A:$A,T66,'06_EVIDENCE_REGISTER'!$B:$B,A66,'06_EVIDENCE_REGISTER'!$K:$K,"Current",'06_EVIDENCE_REGISTER'!$I:$I,"&gt;="&amp;TODAY())&gt;0,"Current evidence","Missing / stale / mismatched")))</f>
        <v/>
      </c>
      <c r="V66" s="6" t="n"/>
      <c r="W66" s="6" t="n"/>
      <c r="X66" s="6" t="n"/>
      <c r="Y66" s="6" t="n"/>
      <c r="Z66" s="6" t="n"/>
    </row>
    <row r="67">
      <c r="A67" s="6" t="inlineStr">
        <is>
          <t>RISK-0063</t>
        </is>
      </c>
      <c r="B67" s="46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16">
        <f>IF(OR(I67="",J67=""),"",I67*J67)</f>
        <v/>
      </c>
      <c r="L67" s="16">
        <f>IF(K67="","",IF(K67&gt;=20,"Critical",IF(K67&gt;=12,"High",IF(K67&gt;=6,"Medium","Low"))))</f>
        <v/>
      </c>
      <c r="M67" s="46" t="n"/>
      <c r="N67" s="46" t="n"/>
      <c r="O67" s="46" t="n"/>
      <c r="P67" s="46" t="n"/>
      <c r="Q67" s="16">
        <f>IF(OR(O67="",P67=""),"",O67*P67)</f>
        <v/>
      </c>
      <c r="R67" s="16">
        <f>IF(Q67="","",IF(Q67&gt;=20,"Critical",IF(Q67&gt;=12,"High",IF(Q67&gt;=6,"Medium","Low"))))</f>
        <v/>
      </c>
      <c r="S67" s="46" t="n"/>
      <c r="T67" s="75" t="n"/>
      <c r="U67" s="76">
        <f>IF(E67="","",IF(T67="","Missing evidence",IF(COUNTIFS('06_EVIDENCE_REGISTER'!$A:$A,T67,'06_EVIDENCE_REGISTER'!$B:$B,A67,'06_EVIDENCE_REGISTER'!$K:$K,"Current",'06_EVIDENCE_REGISTER'!$I:$I,"&gt;="&amp;TODAY())&gt;0,"Current evidence","Missing / stale / mismatched")))</f>
        <v/>
      </c>
      <c r="V67" s="6" t="n"/>
      <c r="W67" s="6" t="n"/>
      <c r="X67" s="6" t="n"/>
      <c r="Y67" s="6" t="n"/>
      <c r="Z67" s="6" t="n"/>
    </row>
    <row r="68">
      <c r="A68" s="6" t="inlineStr">
        <is>
          <t>RISK-0064</t>
        </is>
      </c>
      <c r="B68" s="46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16">
        <f>IF(OR(I68="",J68=""),"",I68*J68)</f>
        <v/>
      </c>
      <c r="L68" s="16">
        <f>IF(K68="","",IF(K68&gt;=20,"Critical",IF(K68&gt;=12,"High",IF(K68&gt;=6,"Medium","Low"))))</f>
        <v/>
      </c>
      <c r="M68" s="46" t="n"/>
      <c r="N68" s="46" t="n"/>
      <c r="O68" s="46" t="n"/>
      <c r="P68" s="46" t="n"/>
      <c r="Q68" s="16">
        <f>IF(OR(O68="",P68=""),"",O68*P68)</f>
        <v/>
      </c>
      <c r="R68" s="16">
        <f>IF(Q68="","",IF(Q68&gt;=20,"Critical",IF(Q68&gt;=12,"High",IF(Q68&gt;=6,"Medium","Low"))))</f>
        <v/>
      </c>
      <c r="S68" s="46" t="n"/>
      <c r="T68" s="75" t="n"/>
      <c r="U68" s="76">
        <f>IF(E68="","",IF(T68="","Missing evidence",IF(COUNTIFS('06_EVIDENCE_REGISTER'!$A:$A,T68,'06_EVIDENCE_REGISTER'!$B:$B,A68,'06_EVIDENCE_REGISTER'!$K:$K,"Current",'06_EVIDENCE_REGISTER'!$I:$I,"&gt;="&amp;TODAY())&gt;0,"Current evidence","Missing / stale / mismatched")))</f>
        <v/>
      </c>
      <c r="V68" s="6" t="n"/>
      <c r="W68" s="6" t="n"/>
      <c r="X68" s="6" t="n"/>
      <c r="Y68" s="6" t="n"/>
      <c r="Z68" s="6" t="n"/>
    </row>
    <row r="69">
      <c r="A69" s="6" t="inlineStr">
        <is>
          <t>RISK-0065</t>
        </is>
      </c>
      <c r="B69" s="46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16">
        <f>IF(OR(I69="",J69=""),"",I69*J69)</f>
        <v/>
      </c>
      <c r="L69" s="16">
        <f>IF(K69="","",IF(K69&gt;=20,"Critical",IF(K69&gt;=12,"High",IF(K69&gt;=6,"Medium","Low"))))</f>
        <v/>
      </c>
      <c r="M69" s="46" t="n"/>
      <c r="N69" s="46" t="n"/>
      <c r="O69" s="46" t="n"/>
      <c r="P69" s="46" t="n"/>
      <c r="Q69" s="16">
        <f>IF(OR(O69="",P69=""),"",O69*P69)</f>
        <v/>
      </c>
      <c r="R69" s="16">
        <f>IF(Q69="","",IF(Q69&gt;=20,"Critical",IF(Q69&gt;=12,"High",IF(Q69&gt;=6,"Medium","Low"))))</f>
        <v/>
      </c>
      <c r="S69" s="46" t="n"/>
      <c r="T69" s="75" t="n"/>
      <c r="U69" s="76">
        <f>IF(E69="","",IF(T69="","Missing evidence",IF(COUNTIFS('06_EVIDENCE_REGISTER'!$A:$A,T69,'06_EVIDENCE_REGISTER'!$B:$B,A69,'06_EVIDENCE_REGISTER'!$K:$K,"Current",'06_EVIDENCE_REGISTER'!$I:$I,"&gt;="&amp;TODAY())&gt;0,"Current evidence","Missing / stale / mismatched")))</f>
        <v/>
      </c>
      <c r="V69" s="6" t="n"/>
      <c r="W69" s="6" t="n"/>
      <c r="X69" s="6" t="n"/>
      <c r="Y69" s="6" t="n"/>
      <c r="Z69" s="6" t="n"/>
    </row>
    <row r="70">
      <c r="A70" s="6" t="inlineStr">
        <is>
          <t>RISK-0066</t>
        </is>
      </c>
      <c r="B70" s="46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16">
        <f>IF(OR(I70="",J70=""),"",I70*J70)</f>
        <v/>
      </c>
      <c r="L70" s="16">
        <f>IF(K70="","",IF(K70&gt;=20,"Critical",IF(K70&gt;=12,"High",IF(K70&gt;=6,"Medium","Low"))))</f>
        <v/>
      </c>
      <c r="M70" s="46" t="n"/>
      <c r="N70" s="46" t="n"/>
      <c r="O70" s="46" t="n"/>
      <c r="P70" s="46" t="n"/>
      <c r="Q70" s="16">
        <f>IF(OR(O70="",P70=""),"",O70*P70)</f>
        <v/>
      </c>
      <c r="R70" s="16">
        <f>IF(Q70="","",IF(Q70&gt;=20,"Critical",IF(Q70&gt;=12,"High",IF(Q70&gt;=6,"Medium","Low"))))</f>
        <v/>
      </c>
      <c r="S70" s="46" t="n"/>
      <c r="T70" s="75" t="n"/>
      <c r="U70" s="76">
        <f>IF(E70="","",IF(T70="","Missing evidence",IF(COUNTIFS('06_EVIDENCE_REGISTER'!$A:$A,T70,'06_EVIDENCE_REGISTER'!$B:$B,A70,'06_EVIDENCE_REGISTER'!$K:$K,"Current",'06_EVIDENCE_REGISTER'!$I:$I,"&gt;="&amp;TODAY())&gt;0,"Current evidence","Missing / stale / mismatched")))</f>
        <v/>
      </c>
      <c r="V70" s="6" t="n"/>
      <c r="W70" s="6" t="n"/>
      <c r="X70" s="6" t="n"/>
      <c r="Y70" s="6" t="n"/>
      <c r="Z70" s="6" t="n"/>
    </row>
    <row r="71">
      <c r="A71" s="6" t="inlineStr">
        <is>
          <t>RISK-0067</t>
        </is>
      </c>
      <c r="B71" s="46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16">
        <f>IF(OR(I71="",J71=""),"",I71*J71)</f>
        <v/>
      </c>
      <c r="L71" s="16">
        <f>IF(K71="","",IF(K71&gt;=20,"Critical",IF(K71&gt;=12,"High",IF(K71&gt;=6,"Medium","Low"))))</f>
        <v/>
      </c>
      <c r="M71" s="46" t="n"/>
      <c r="N71" s="46" t="n"/>
      <c r="O71" s="46" t="n"/>
      <c r="P71" s="46" t="n"/>
      <c r="Q71" s="16">
        <f>IF(OR(O71="",P71=""),"",O71*P71)</f>
        <v/>
      </c>
      <c r="R71" s="16">
        <f>IF(Q71="","",IF(Q71&gt;=20,"Critical",IF(Q71&gt;=12,"High",IF(Q71&gt;=6,"Medium","Low"))))</f>
        <v/>
      </c>
      <c r="S71" s="46" t="n"/>
      <c r="T71" s="75" t="n"/>
      <c r="U71" s="76">
        <f>IF(E71="","",IF(T71="","Missing evidence",IF(COUNTIFS('06_EVIDENCE_REGISTER'!$A:$A,T71,'06_EVIDENCE_REGISTER'!$B:$B,A71,'06_EVIDENCE_REGISTER'!$K:$K,"Current",'06_EVIDENCE_REGISTER'!$I:$I,"&gt;="&amp;TODAY())&gt;0,"Current evidence","Missing / stale / mismatched")))</f>
        <v/>
      </c>
      <c r="V71" s="6" t="n"/>
      <c r="W71" s="6" t="n"/>
      <c r="X71" s="6" t="n"/>
      <c r="Y71" s="6" t="n"/>
      <c r="Z71" s="6" t="n"/>
    </row>
    <row r="72">
      <c r="A72" s="6" t="inlineStr">
        <is>
          <t>RISK-0068</t>
        </is>
      </c>
      <c r="B72" s="46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16">
        <f>IF(OR(I72="",J72=""),"",I72*J72)</f>
        <v/>
      </c>
      <c r="L72" s="16">
        <f>IF(K72="","",IF(K72&gt;=20,"Critical",IF(K72&gt;=12,"High",IF(K72&gt;=6,"Medium","Low"))))</f>
        <v/>
      </c>
      <c r="M72" s="46" t="n"/>
      <c r="N72" s="46" t="n"/>
      <c r="O72" s="46" t="n"/>
      <c r="P72" s="46" t="n"/>
      <c r="Q72" s="16">
        <f>IF(OR(O72="",P72=""),"",O72*P72)</f>
        <v/>
      </c>
      <c r="R72" s="16">
        <f>IF(Q72="","",IF(Q72&gt;=20,"Critical",IF(Q72&gt;=12,"High",IF(Q72&gt;=6,"Medium","Low"))))</f>
        <v/>
      </c>
      <c r="S72" s="46" t="n"/>
      <c r="T72" s="75" t="n"/>
      <c r="U72" s="76">
        <f>IF(E72="","",IF(T72="","Missing evidence",IF(COUNTIFS('06_EVIDENCE_REGISTER'!$A:$A,T72,'06_EVIDENCE_REGISTER'!$B:$B,A72,'06_EVIDENCE_REGISTER'!$K:$K,"Current",'06_EVIDENCE_REGISTER'!$I:$I,"&gt;="&amp;TODAY())&gt;0,"Current evidence","Missing / stale / mismatched")))</f>
        <v/>
      </c>
      <c r="V72" s="6" t="n"/>
      <c r="W72" s="6" t="n"/>
      <c r="X72" s="6" t="n"/>
      <c r="Y72" s="6" t="n"/>
      <c r="Z72" s="6" t="n"/>
    </row>
    <row r="73">
      <c r="A73" s="6" t="inlineStr">
        <is>
          <t>RISK-0069</t>
        </is>
      </c>
      <c r="B73" s="46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16">
        <f>IF(OR(I73="",J73=""),"",I73*J73)</f>
        <v/>
      </c>
      <c r="L73" s="16">
        <f>IF(K73="","",IF(K73&gt;=20,"Critical",IF(K73&gt;=12,"High",IF(K73&gt;=6,"Medium","Low"))))</f>
        <v/>
      </c>
      <c r="M73" s="46" t="n"/>
      <c r="N73" s="46" t="n"/>
      <c r="O73" s="46" t="n"/>
      <c r="P73" s="46" t="n"/>
      <c r="Q73" s="16">
        <f>IF(OR(O73="",P73=""),"",O73*P73)</f>
        <v/>
      </c>
      <c r="R73" s="16">
        <f>IF(Q73="","",IF(Q73&gt;=20,"Critical",IF(Q73&gt;=12,"High",IF(Q73&gt;=6,"Medium","Low"))))</f>
        <v/>
      </c>
      <c r="S73" s="46" t="n"/>
      <c r="T73" s="75" t="n"/>
      <c r="U73" s="76">
        <f>IF(E73="","",IF(T73="","Missing evidence",IF(COUNTIFS('06_EVIDENCE_REGISTER'!$A:$A,T73,'06_EVIDENCE_REGISTER'!$B:$B,A73,'06_EVIDENCE_REGISTER'!$K:$K,"Current",'06_EVIDENCE_REGISTER'!$I:$I,"&gt;="&amp;TODAY())&gt;0,"Current evidence","Missing / stale / mismatched")))</f>
        <v/>
      </c>
      <c r="V73" s="6" t="n"/>
      <c r="W73" s="6" t="n"/>
      <c r="X73" s="6" t="n"/>
      <c r="Y73" s="6" t="n"/>
      <c r="Z73" s="6" t="n"/>
    </row>
    <row r="74">
      <c r="A74" s="6" t="inlineStr">
        <is>
          <t>RISK-0070</t>
        </is>
      </c>
      <c r="B74" s="46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16">
        <f>IF(OR(I74="",J74=""),"",I74*J74)</f>
        <v/>
      </c>
      <c r="L74" s="16">
        <f>IF(K74="","",IF(K74&gt;=20,"Critical",IF(K74&gt;=12,"High",IF(K74&gt;=6,"Medium","Low"))))</f>
        <v/>
      </c>
      <c r="M74" s="46" t="n"/>
      <c r="N74" s="46" t="n"/>
      <c r="O74" s="46" t="n"/>
      <c r="P74" s="46" t="n"/>
      <c r="Q74" s="16">
        <f>IF(OR(O74="",P74=""),"",O74*P74)</f>
        <v/>
      </c>
      <c r="R74" s="16">
        <f>IF(Q74="","",IF(Q74&gt;=20,"Critical",IF(Q74&gt;=12,"High",IF(Q74&gt;=6,"Medium","Low"))))</f>
        <v/>
      </c>
      <c r="S74" s="46" t="n"/>
      <c r="T74" s="75" t="n"/>
      <c r="U74" s="76">
        <f>IF(E74="","",IF(T74="","Missing evidence",IF(COUNTIFS('06_EVIDENCE_REGISTER'!$A:$A,T74,'06_EVIDENCE_REGISTER'!$B:$B,A74,'06_EVIDENCE_REGISTER'!$K:$K,"Current",'06_EVIDENCE_REGISTER'!$I:$I,"&gt;="&amp;TODAY())&gt;0,"Current evidence","Missing / stale / mismatched")))</f>
        <v/>
      </c>
      <c r="V74" s="6" t="n"/>
      <c r="W74" s="6" t="n"/>
      <c r="X74" s="6" t="n"/>
      <c r="Y74" s="6" t="n"/>
      <c r="Z74" s="6" t="n"/>
    </row>
    <row r="75">
      <c r="A75" s="6" t="inlineStr">
        <is>
          <t>RISK-0071</t>
        </is>
      </c>
      <c r="B75" s="46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16">
        <f>IF(OR(I75="",J75=""),"",I75*J75)</f>
        <v/>
      </c>
      <c r="L75" s="16">
        <f>IF(K75="","",IF(K75&gt;=20,"Critical",IF(K75&gt;=12,"High",IF(K75&gt;=6,"Medium","Low"))))</f>
        <v/>
      </c>
      <c r="M75" s="46" t="n"/>
      <c r="N75" s="46" t="n"/>
      <c r="O75" s="46" t="n"/>
      <c r="P75" s="46" t="n"/>
      <c r="Q75" s="16">
        <f>IF(OR(O75="",P75=""),"",O75*P75)</f>
        <v/>
      </c>
      <c r="R75" s="16">
        <f>IF(Q75="","",IF(Q75&gt;=20,"Critical",IF(Q75&gt;=12,"High",IF(Q75&gt;=6,"Medium","Low"))))</f>
        <v/>
      </c>
      <c r="S75" s="46" t="n"/>
      <c r="T75" s="75" t="n"/>
      <c r="U75" s="76">
        <f>IF(E75="","",IF(T75="","Missing evidence",IF(COUNTIFS('06_EVIDENCE_REGISTER'!$A:$A,T75,'06_EVIDENCE_REGISTER'!$B:$B,A75,'06_EVIDENCE_REGISTER'!$K:$K,"Current",'06_EVIDENCE_REGISTER'!$I:$I,"&gt;="&amp;TODAY())&gt;0,"Current evidence","Missing / stale / mismatched")))</f>
        <v/>
      </c>
      <c r="V75" s="6" t="n"/>
      <c r="W75" s="6" t="n"/>
      <c r="X75" s="6" t="n"/>
      <c r="Y75" s="6" t="n"/>
      <c r="Z75" s="6" t="n"/>
    </row>
    <row r="76">
      <c r="A76" s="6" t="inlineStr">
        <is>
          <t>RISK-0072</t>
        </is>
      </c>
      <c r="B76" s="46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16">
        <f>IF(OR(I76="",J76=""),"",I76*J76)</f>
        <v/>
      </c>
      <c r="L76" s="16">
        <f>IF(K76="","",IF(K76&gt;=20,"Critical",IF(K76&gt;=12,"High",IF(K76&gt;=6,"Medium","Low"))))</f>
        <v/>
      </c>
      <c r="M76" s="46" t="n"/>
      <c r="N76" s="46" t="n"/>
      <c r="O76" s="46" t="n"/>
      <c r="P76" s="46" t="n"/>
      <c r="Q76" s="16">
        <f>IF(OR(O76="",P76=""),"",O76*P76)</f>
        <v/>
      </c>
      <c r="R76" s="16">
        <f>IF(Q76="","",IF(Q76&gt;=20,"Critical",IF(Q76&gt;=12,"High",IF(Q76&gt;=6,"Medium","Low"))))</f>
        <v/>
      </c>
      <c r="S76" s="46" t="n"/>
      <c r="T76" s="75" t="n"/>
      <c r="U76" s="76">
        <f>IF(E76="","",IF(T76="","Missing evidence",IF(COUNTIFS('06_EVIDENCE_REGISTER'!$A:$A,T76,'06_EVIDENCE_REGISTER'!$B:$B,A76,'06_EVIDENCE_REGISTER'!$K:$K,"Current",'06_EVIDENCE_REGISTER'!$I:$I,"&gt;="&amp;TODAY())&gt;0,"Current evidence","Missing / stale / mismatched")))</f>
        <v/>
      </c>
      <c r="V76" s="6" t="n"/>
      <c r="W76" s="6" t="n"/>
      <c r="X76" s="6" t="n"/>
      <c r="Y76" s="6" t="n"/>
      <c r="Z76" s="6" t="n"/>
    </row>
    <row r="77">
      <c r="A77" s="6" t="inlineStr">
        <is>
          <t>RISK-0073</t>
        </is>
      </c>
      <c r="B77" s="46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16">
        <f>IF(OR(I77="",J77=""),"",I77*J77)</f>
        <v/>
      </c>
      <c r="L77" s="16">
        <f>IF(K77="","",IF(K77&gt;=20,"Critical",IF(K77&gt;=12,"High",IF(K77&gt;=6,"Medium","Low"))))</f>
        <v/>
      </c>
      <c r="M77" s="46" t="n"/>
      <c r="N77" s="46" t="n"/>
      <c r="O77" s="46" t="n"/>
      <c r="P77" s="46" t="n"/>
      <c r="Q77" s="16">
        <f>IF(OR(O77="",P77=""),"",O77*P77)</f>
        <v/>
      </c>
      <c r="R77" s="16">
        <f>IF(Q77="","",IF(Q77&gt;=20,"Critical",IF(Q77&gt;=12,"High",IF(Q77&gt;=6,"Medium","Low"))))</f>
        <v/>
      </c>
      <c r="S77" s="46" t="n"/>
      <c r="T77" s="75" t="n"/>
      <c r="U77" s="76">
        <f>IF(E77="","",IF(T77="","Missing evidence",IF(COUNTIFS('06_EVIDENCE_REGISTER'!$A:$A,T77,'06_EVIDENCE_REGISTER'!$B:$B,A77,'06_EVIDENCE_REGISTER'!$K:$K,"Current",'06_EVIDENCE_REGISTER'!$I:$I,"&gt;="&amp;TODAY())&gt;0,"Current evidence","Missing / stale / mismatched")))</f>
        <v/>
      </c>
      <c r="V77" s="6" t="n"/>
      <c r="W77" s="6" t="n"/>
      <c r="X77" s="6" t="n"/>
      <c r="Y77" s="6" t="n"/>
      <c r="Z77" s="6" t="n"/>
    </row>
    <row r="78">
      <c r="A78" s="6" t="inlineStr">
        <is>
          <t>RISK-0074</t>
        </is>
      </c>
      <c r="B78" s="46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16">
        <f>IF(OR(I78="",J78=""),"",I78*J78)</f>
        <v/>
      </c>
      <c r="L78" s="16">
        <f>IF(K78="","",IF(K78&gt;=20,"Critical",IF(K78&gt;=12,"High",IF(K78&gt;=6,"Medium","Low"))))</f>
        <v/>
      </c>
      <c r="M78" s="46" t="n"/>
      <c r="N78" s="46" t="n"/>
      <c r="O78" s="46" t="n"/>
      <c r="P78" s="46" t="n"/>
      <c r="Q78" s="16">
        <f>IF(OR(O78="",P78=""),"",O78*P78)</f>
        <v/>
      </c>
      <c r="R78" s="16">
        <f>IF(Q78="","",IF(Q78&gt;=20,"Critical",IF(Q78&gt;=12,"High",IF(Q78&gt;=6,"Medium","Low"))))</f>
        <v/>
      </c>
      <c r="S78" s="46" t="n"/>
      <c r="T78" s="75" t="n"/>
      <c r="U78" s="76">
        <f>IF(E78="","",IF(T78="","Missing evidence",IF(COUNTIFS('06_EVIDENCE_REGISTER'!$A:$A,T78,'06_EVIDENCE_REGISTER'!$B:$B,A78,'06_EVIDENCE_REGISTER'!$K:$K,"Current",'06_EVIDENCE_REGISTER'!$I:$I,"&gt;="&amp;TODAY())&gt;0,"Current evidence","Missing / stale / mismatched")))</f>
        <v/>
      </c>
      <c r="V78" s="6" t="n"/>
      <c r="W78" s="6" t="n"/>
      <c r="X78" s="6" t="n"/>
      <c r="Y78" s="6" t="n"/>
      <c r="Z78" s="6" t="n"/>
    </row>
    <row r="79">
      <c r="A79" s="6" t="inlineStr">
        <is>
          <t>RISK-0075</t>
        </is>
      </c>
      <c r="B79" s="46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16">
        <f>IF(OR(I79="",J79=""),"",I79*J79)</f>
        <v/>
      </c>
      <c r="L79" s="16">
        <f>IF(K79="","",IF(K79&gt;=20,"Critical",IF(K79&gt;=12,"High",IF(K79&gt;=6,"Medium","Low"))))</f>
        <v/>
      </c>
      <c r="M79" s="46" t="n"/>
      <c r="N79" s="46" t="n"/>
      <c r="O79" s="46" t="n"/>
      <c r="P79" s="46" t="n"/>
      <c r="Q79" s="16">
        <f>IF(OR(O79="",P79=""),"",O79*P79)</f>
        <v/>
      </c>
      <c r="R79" s="16">
        <f>IF(Q79="","",IF(Q79&gt;=20,"Critical",IF(Q79&gt;=12,"High",IF(Q79&gt;=6,"Medium","Low"))))</f>
        <v/>
      </c>
      <c r="S79" s="46" t="n"/>
      <c r="T79" s="75" t="n"/>
      <c r="U79" s="76">
        <f>IF(E79="","",IF(T79="","Missing evidence",IF(COUNTIFS('06_EVIDENCE_REGISTER'!$A:$A,T79,'06_EVIDENCE_REGISTER'!$B:$B,A79,'06_EVIDENCE_REGISTER'!$K:$K,"Current",'06_EVIDENCE_REGISTER'!$I:$I,"&gt;="&amp;TODAY())&gt;0,"Current evidence","Missing / stale / mismatched")))</f>
        <v/>
      </c>
      <c r="V79" s="6" t="n"/>
      <c r="W79" s="6" t="n"/>
      <c r="X79" s="6" t="n"/>
      <c r="Y79" s="6" t="n"/>
      <c r="Z79" s="6" t="n"/>
    </row>
    <row r="80">
      <c r="A80" s="6" t="inlineStr">
        <is>
          <t>RISK-0076</t>
        </is>
      </c>
      <c r="B80" s="46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16">
        <f>IF(OR(I80="",J80=""),"",I80*J80)</f>
        <v/>
      </c>
      <c r="L80" s="16">
        <f>IF(K80="","",IF(K80&gt;=20,"Critical",IF(K80&gt;=12,"High",IF(K80&gt;=6,"Medium","Low"))))</f>
        <v/>
      </c>
      <c r="M80" s="46" t="n"/>
      <c r="N80" s="46" t="n"/>
      <c r="O80" s="46" t="n"/>
      <c r="P80" s="46" t="n"/>
      <c r="Q80" s="16">
        <f>IF(OR(O80="",P80=""),"",O80*P80)</f>
        <v/>
      </c>
      <c r="R80" s="16">
        <f>IF(Q80="","",IF(Q80&gt;=20,"Critical",IF(Q80&gt;=12,"High",IF(Q80&gt;=6,"Medium","Low"))))</f>
        <v/>
      </c>
      <c r="S80" s="46" t="n"/>
      <c r="T80" s="75" t="n"/>
      <c r="U80" s="76">
        <f>IF(E80="","",IF(T80="","Missing evidence",IF(COUNTIFS('06_EVIDENCE_REGISTER'!$A:$A,T80,'06_EVIDENCE_REGISTER'!$B:$B,A80,'06_EVIDENCE_REGISTER'!$K:$K,"Current",'06_EVIDENCE_REGISTER'!$I:$I,"&gt;="&amp;TODAY())&gt;0,"Current evidence","Missing / stale / mismatched")))</f>
        <v/>
      </c>
      <c r="V80" s="6" t="n"/>
      <c r="W80" s="6" t="n"/>
      <c r="X80" s="6" t="n"/>
      <c r="Y80" s="6" t="n"/>
      <c r="Z80" s="6" t="n"/>
    </row>
    <row r="81">
      <c r="A81" s="6" t="inlineStr">
        <is>
          <t>RISK-0077</t>
        </is>
      </c>
      <c r="B81" s="46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16">
        <f>IF(OR(I81="",J81=""),"",I81*J81)</f>
        <v/>
      </c>
      <c r="L81" s="16">
        <f>IF(K81="","",IF(K81&gt;=20,"Critical",IF(K81&gt;=12,"High",IF(K81&gt;=6,"Medium","Low"))))</f>
        <v/>
      </c>
      <c r="M81" s="46" t="n"/>
      <c r="N81" s="46" t="n"/>
      <c r="O81" s="46" t="n"/>
      <c r="P81" s="46" t="n"/>
      <c r="Q81" s="16">
        <f>IF(OR(O81="",P81=""),"",O81*P81)</f>
        <v/>
      </c>
      <c r="R81" s="16">
        <f>IF(Q81="","",IF(Q81&gt;=20,"Critical",IF(Q81&gt;=12,"High",IF(Q81&gt;=6,"Medium","Low"))))</f>
        <v/>
      </c>
      <c r="S81" s="46" t="n"/>
      <c r="T81" s="75" t="n"/>
      <c r="U81" s="76">
        <f>IF(E81="","",IF(T81="","Missing evidence",IF(COUNTIFS('06_EVIDENCE_REGISTER'!$A:$A,T81,'06_EVIDENCE_REGISTER'!$B:$B,A81,'06_EVIDENCE_REGISTER'!$K:$K,"Current",'06_EVIDENCE_REGISTER'!$I:$I,"&gt;="&amp;TODAY())&gt;0,"Current evidence","Missing / stale / mismatched")))</f>
        <v/>
      </c>
      <c r="V81" s="6" t="n"/>
      <c r="W81" s="6" t="n"/>
      <c r="X81" s="6" t="n"/>
      <c r="Y81" s="6" t="n"/>
      <c r="Z81" s="6" t="n"/>
    </row>
    <row r="82">
      <c r="A82" s="6" t="inlineStr">
        <is>
          <t>RISK-0078</t>
        </is>
      </c>
      <c r="B82" s="46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16">
        <f>IF(OR(I82="",J82=""),"",I82*J82)</f>
        <v/>
      </c>
      <c r="L82" s="16">
        <f>IF(K82="","",IF(K82&gt;=20,"Critical",IF(K82&gt;=12,"High",IF(K82&gt;=6,"Medium","Low"))))</f>
        <v/>
      </c>
      <c r="M82" s="46" t="n"/>
      <c r="N82" s="46" t="n"/>
      <c r="O82" s="46" t="n"/>
      <c r="P82" s="46" t="n"/>
      <c r="Q82" s="16">
        <f>IF(OR(O82="",P82=""),"",O82*P82)</f>
        <v/>
      </c>
      <c r="R82" s="16">
        <f>IF(Q82="","",IF(Q82&gt;=20,"Critical",IF(Q82&gt;=12,"High",IF(Q82&gt;=6,"Medium","Low"))))</f>
        <v/>
      </c>
      <c r="S82" s="46" t="n"/>
      <c r="T82" s="75" t="n"/>
      <c r="U82" s="76">
        <f>IF(E82="","",IF(T82="","Missing evidence",IF(COUNTIFS('06_EVIDENCE_REGISTER'!$A:$A,T82,'06_EVIDENCE_REGISTER'!$B:$B,A82,'06_EVIDENCE_REGISTER'!$K:$K,"Current",'06_EVIDENCE_REGISTER'!$I:$I,"&gt;="&amp;TODAY())&gt;0,"Current evidence","Missing / stale / mismatched")))</f>
        <v/>
      </c>
      <c r="V82" s="6" t="n"/>
      <c r="W82" s="6" t="n"/>
      <c r="X82" s="6" t="n"/>
      <c r="Y82" s="6" t="n"/>
      <c r="Z82" s="6" t="n"/>
    </row>
    <row r="83">
      <c r="A83" s="6" t="inlineStr">
        <is>
          <t>RISK-0079</t>
        </is>
      </c>
      <c r="B83" s="46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16">
        <f>IF(OR(I83="",J83=""),"",I83*J83)</f>
        <v/>
      </c>
      <c r="L83" s="16">
        <f>IF(K83="","",IF(K83&gt;=20,"Critical",IF(K83&gt;=12,"High",IF(K83&gt;=6,"Medium","Low"))))</f>
        <v/>
      </c>
      <c r="M83" s="46" t="n"/>
      <c r="N83" s="46" t="n"/>
      <c r="O83" s="46" t="n"/>
      <c r="P83" s="46" t="n"/>
      <c r="Q83" s="16">
        <f>IF(OR(O83="",P83=""),"",O83*P83)</f>
        <v/>
      </c>
      <c r="R83" s="16">
        <f>IF(Q83="","",IF(Q83&gt;=20,"Critical",IF(Q83&gt;=12,"High",IF(Q83&gt;=6,"Medium","Low"))))</f>
        <v/>
      </c>
      <c r="S83" s="46" t="n"/>
      <c r="T83" s="75" t="n"/>
      <c r="U83" s="76">
        <f>IF(E83="","",IF(T83="","Missing evidence",IF(COUNTIFS('06_EVIDENCE_REGISTER'!$A:$A,T83,'06_EVIDENCE_REGISTER'!$B:$B,A83,'06_EVIDENCE_REGISTER'!$K:$K,"Current",'06_EVIDENCE_REGISTER'!$I:$I,"&gt;="&amp;TODAY())&gt;0,"Current evidence","Missing / stale / mismatched")))</f>
        <v/>
      </c>
      <c r="V83" s="6" t="n"/>
      <c r="W83" s="6" t="n"/>
      <c r="X83" s="6" t="n"/>
      <c r="Y83" s="6" t="n"/>
      <c r="Z83" s="6" t="n"/>
    </row>
    <row r="84">
      <c r="A84" s="6" t="inlineStr">
        <is>
          <t>RISK-0080</t>
        </is>
      </c>
      <c r="B84" s="46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16">
        <f>IF(OR(I84="",J84=""),"",I84*J84)</f>
        <v/>
      </c>
      <c r="L84" s="16">
        <f>IF(K84="","",IF(K84&gt;=20,"Critical",IF(K84&gt;=12,"High",IF(K84&gt;=6,"Medium","Low"))))</f>
        <v/>
      </c>
      <c r="M84" s="46" t="n"/>
      <c r="N84" s="46" t="n"/>
      <c r="O84" s="46" t="n"/>
      <c r="P84" s="46" t="n"/>
      <c r="Q84" s="16">
        <f>IF(OR(O84="",P84=""),"",O84*P84)</f>
        <v/>
      </c>
      <c r="R84" s="16">
        <f>IF(Q84="","",IF(Q84&gt;=20,"Critical",IF(Q84&gt;=12,"High",IF(Q84&gt;=6,"Medium","Low"))))</f>
        <v/>
      </c>
      <c r="S84" s="46" t="n"/>
      <c r="T84" s="75" t="n"/>
      <c r="U84" s="76">
        <f>IF(E84="","",IF(T84="","Missing evidence",IF(COUNTIFS('06_EVIDENCE_REGISTER'!$A:$A,T84,'06_EVIDENCE_REGISTER'!$B:$B,A84,'06_EVIDENCE_REGISTER'!$K:$K,"Current",'06_EVIDENCE_REGISTER'!$I:$I,"&gt;="&amp;TODAY())&gt;0,"Current evidence","Missing / stale / mismatched")))</f>
        <v/>
      </c>
      <c r="V84" s="6" t="n"/>
      <c r="W84" s="6" t="n"/>
      <c r="X84" s="6" t="n"/>
      <c r="Y84" s="6" t="n"/>
      <c r="Z84" s="6" t="n"/>
    </row>
    <row r="85">
      <c r="A85" s="6" t="inlineStr">
        <is>
          <t>RISK-0081</t>
        </is>
      </c>
      <c r="B85" s="46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16">
        <f>IF(OR(I85="",J85=""),"",I85*J85)</f>
        <v/>
      </c>
      <c r="L85" s="16">
        <f>IF(K85="","",IF(K85&gt;=20,"Critical",IF(K85&gt;=12,"High",IF(K85&gt;=6,"Medium","Low"))))</f>
        <v/>
      </c>
      <c r="M85" s="46" t="n"/>
      <c r="N85" s="46" t="n"/>
      <c r="O85" s="46" t="n"/>
      <c r="P85" s="46" t="n"/>
      <c r="Q85" s="16">
        <f>IF(OR(O85="",P85=""),"",O85*P85)</f>
        <v/>
      </c>
      <c r="R85" s="16">
        <f>IF(Q85="","",IF(Q85&gt;=20,"Critical",IF(Q85&gt;=12,"High",IF(Q85&gt;=6,"Medium","Low"))))</f>
        <v/>
      </c>
      <c r="S85" s="46" t="n"/>
      <c r="T85" s="75" t="n"/>
      <c r="U85" s="76">
        <f>IF(E85="","",IF(T85="","Missing evidence",IF(COUNTIFS('06_EVIDENCE_REGISTER'!$A:$A,T85,'06_EVIDENCE_REGISTER'!$B:$B,A85,'06_EVIDENCE_REGISTER'!$K:$K,"Current",'06_EVIDENCE_REGISTER'!$I:$I,"&gt;="&amp;TODAY())&gt;0,"Current evidence","Missing / stale / mismatched")))</f>
        <v/>
      </c>
      <c r="V85" s="6" t="n"/>
      <c r="W85" s="6" t="n"/>
      <c r="X85" s="6" t="n"/>
      <c r="Y85" s="6" t="n"/>
      <c r="Z85" s="6" t="n"/>
    </row>
    <row r="86">
      <c r="A86" s="6" t="inlineStr">
        <is>
          <t>RISK-0082</t>
        </is>
      </c>
      <c r="B86" s="46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16">
        <f>IF(OR(I86="",J86=""),"",I86*J86)</f>
        <v/>
      </c>
      <c r="L86" s="16">
        <f>IF(K86="","",IF(K86&gt;=20,"Critical",IF(K86&gt;=12,"High",IF(K86&gt;=6,"Medium","Low"))))</f>
        <v/>
      </c>
      <c r="M86" s="46" t="n"/>
      <c r="N86" s="46" t="n"/>
      <c r="O86" s="46" t="n"/>
      <c r="P86" s="46" t="n"/>
      <c r="Q86" s="16">
        <f>IF(OR(O86="",P86=""),"",O86*P86)</f>
        <v/>
      </c>
      <c r="R86" s="16">
        <f>IF(Q86="","",IF(Q86&gt;=20,"Critical",IF(Q86&gt;=12,"High",IF(Q86&gt;=6,"Medium","Low"))))</f>
        <v/>
      </c>
      <c r="S86" s="46" t="n"/>
      <c r="T86" s="75" t="n"/>
      <c r="U86" s="76">
        <f>IF(E86="","",IF(T86="","Missing evidence",IF(COUNTIFS('06_EVIDENCE_REGISTER'!$A:$A,T86,'06_EVIDENCE_REGISTER'!$B:$B,A86,'06_EVIDENCE_REGISTER'!$K:$K,"Current",'06_EVIDENCE_REGISTER'!$I:$I,"&gt;="&amp;TODAY())&gt;0,"Current evidence","Missing / stale / mismatched")))</f>
        <v/>
      </c>
      <c r="V86" s="6" t="n"/>
      <c r="W86" s="6" t="n"/>
      <c r="X86" s="6" t="n"/>
      <c r="Y86" s="6" t="n"/>
      <c r="Z86" s="6" t="n"/>
    </row>
    <row r="87">
      <c r="A87" s="6" t="inlineStr">
        <is>
          <t>RISK-0083</t>
        </is>
      </c>
      <c r="B87" s="46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16">
        <f>IF(OR(I87="",J87=""),"",I87*J87)</f>
        <v/>
      </c>
      <c r="L87" s="16">
        <f>IF(K87="","",IF(K87&gt;=20,"Critical",IF(K87&gt;=12,"High",IF(K87&gt;=6,"Medium","Low"))))</f>
        <v/>
      </c>
      <c r="M87" s="46" t="n"/>
      <c r="N87" s="46" t="n"/>
      <c r="O87" s="46" t="n"/>
      <c r="P87" s="46" t="n"/>
      <c r="Q87" s="16">
        <f>IF(OR(O87="",P87=""),"",O87*P87)</f>
        <v/>
      </c>
      <c r="R87" s="16">
        <f>IF(Q87="","",IF(Q87&gt;=20,"Critical",IF(Q87&gt;=12,"High",IF(Q87&gt;=6,"Medium","Low"))))</f>
        <v/>
      </c>
      <c r="S87" s="46" t="n"/>
      <c r="T87" s="75" t="n"/>
      <c r="U87" s="76">
        <f>IF(E87="","",IF(T87="","Missing evidence",IF(COUNTIFS('06_EVIDENCE_REGISTER'!$A:$A,T87,'06_EVIDENCE_REGISTER'!$B:$B,A87,'06_EVIDENCE_REGISTER'!$K:$K,"Current",'06_EVIDENCE_REGISTER'!$I:$I,"&gt;="&amp;TODAY())&gt;0,"Current evidence","Missing / stale / mismatched")))</f>
        <v/>
      </c>
      <c r="V87" s="6" t="n"/>
      <c r="W87" s="6" t="n"/>
      <c r="X87" s="6" t="n"/>
      <c r="Y87" s="6" t="n"/>
      <c r="Z87" s="6" t="n"/>
    </row>
    <row r="88">
      <c r="A88" s="6" t="inlineStr">
        <is>
          <t>RISK-0084</t>
        </is>
      </c>
      <c r="B88" s="46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16">
        <f>IF(OR(I88="",J88=""),"",I88*J88)</f>
        <v/>
      </c>
      <c r="L88" s="16">
        <f>IF(K88="","",IF(K88&gt;=20,"Critical",IF(K88&gt;=12,"High",IF(K88&gt;=6,"Medium","Low"))))</f>
        <v/>
      </c>
      <c r="M88" s="46" t="n"/>
      <c r="N88" s="46" t="n"/>
      <c r="O88" s="46" t="n"/>
      <c r="P88" s="46" t="n"/>
      <c r="Q88" s="16">
        <f>IF(OR(O88="",P88=""),"",O88*P88)</f>
        <v/>
      </c>
      <c r="R88" s="16">
        <f>IF(Q88="","",IF(Q88&gt;=20,"Critical",IF(Q88&gt;=12,"High",IF(Q88&gt;=6,"Medium","Low"))))</f>
        <v/>
      </c>
      <c r="S88" s="46" t="n"/>
      <c r="T88" s="75" t="n"/>
      <c r="U88" s="76">
        <f>IF(E88="","",IF(T88="","Missing evidence",IF(COUNTIFS('06_EVIDENCE_REGISTER'!$A:$A,T88,'06_EVIDENCE_REGISTER'!$B:$B,A88,'06_EVIDENCE_REGISTER'!$K:$K,"Current",'06_EVIDENCE_REGISTER'!$I:$I,"&gt;="&amp;TODAY())&gt;0,"Current evidence","Missing / stale / mismatched")))</f>
        <v/>
      </c>
      <c r="V88" s="6" t="n"/>
      <c r="W88" s="6" t="n"/>
      <c r="X88" s="6" t="n"/>
      <c r="Y88" s="6" t="n"/>
      <c r="Z88" s="6" t="n"/>
    </row>
    <row r="89">
      <c r="A89" s="6" t="inlineStr">
        <is>
          <t>RISK-0085</t>
        </is>
      </c>
      <c r="B89" s="46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16">
        <f>IF(OR(I89="",J89=""),"",I89*J89)</f>
        <v/>
      </c>
      <c r="L89" s="16">
        <f>IF(K89="","",IF(K89&gt;=20,"Critical",IF(K89&gt;=12,"High",IF(K89&gt;=6,"Medium","Low"))))</f>
        <v/>
      </c>
      <c r="M89" s="46" t="n"/>
      <c r="N89" s="46" t="n"/>
      <c r="O89" s="46" t="n"/>
      <c r="P89" s="46" t="n"/>
      <c r="Q89" s="16">
        <f>IF(OR(O89="",P89=""),"",O89*P89)</f>
        <v/>
      </c>
      <c r="R89" s="16">
        <f>IF(Q89="","",IF(Q89&gt;=20,"Critical",IF(Q89&gt;=12,"High",IF(Q89&gt;=6,"Medium","Low"))))</f>
        <v/>
      </c>
      <c r="S89" s="46" t="n"/>
      <c r="T89" s="75" t="n"/>
      <c r="U89" s="76">
        <f>IF(E89="","",IF(T89="","Missing evidence",IF(COUNTIFS('06_EVIDENCE_REGISTER'!$A:$A,T89,'06_EVIDENCE_REGISTER'!$B:$B,A89,'06_EVIDENCE_REGISTER'!$K:$K,"Current",'06_EVIDENCE_REGISTER'!$I:$I,"&gt;="&amp;TODAY())&gt;0,"Current evidence","Missing / stale / mismatched")))</f>
        <v/>
      </c>
      <c r="V89" s="6" t="n"/>
      <c r="W89" s="6" t="n"/>
      <c r="X89" s="6" t="n"/>
      <c r="Y89" s="6" t="n"/>
      <c r="Z89" s="6" t="n"/>
    </row>
    <row r="90">
      <c r="A90" s="6" t="inlineStr">
        <is>
          <t>RISK-0086</t>
        </is>
      </c>
      <c r="B90" s="46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16">
        <f>IF(OR(I90="",J90=""),"",I90*J90)</f>
        <v/>
      </c>
      <c r="L90" s="16">
        <f>IF(K90="","",IF(K90&gt;=20,"Critical",IF(K90&gt;=12,"High",IF(K90&gt;=6,"Medium","Low"))))</f>
        <v/>
      </c>
      <c r="M90" s="46" t="n"/>
      <c r="N90" s="46" t="n"/>
      <c r="O90" s="46" t="n"/>
      <c r="P90" s="46" t="n"/>
      <c r="Q90" s="16">
        <f>IF(OR(O90="",P90=""),"",O90*P90)</f>
        <v/>
      </c>
      <c r="R90" s="16">
        <f>IF(Q90="","",IF(Q90&gt;=20,"Critical",IF(Q90&gt;=12,"High",IF(Q90&gt;=6,"Medium","Low"))))</f>
        <v/>
      </c>
      <c r="S90" s="46" t="n"/>
      <c r="T90" s="75" t="n"/>
      <c r="U90" s="76">
        <f>IF(E90="","",IF(T90="","Missing evidence",IF(COUNTIFS('06_EVIDENCE_REGISTER'!$A:$A,T90,'06_EVIDENCE_REGISTER'!$B:$B,A90,'06_EVIDENCE_REGISTER'!$K:$K,"Current",'06_EVIDENCE_REGISTER'!$I:$I,"&gt;="&amp;TODAY())&gt;0,"Current evidence","Missing / stale / mismatched")))</f>
        <v/>
      </c>
      <c r="V90" s="6" t="n"/>
      <c r="W90" s="6" t="n"/>
      <c r="X90" s="6" t="n"/>
      <c r="Y90" s="6" t="n"/>
      <c r="Z90" s="6" t="n"/>
    </row>
    <row r="91">
      <c r="A91" s="6" t="inlineStr">
        <is>
          <t>RISK-0087</t>
        </is>
      </c>
      <c r="B91" s="46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16">
        <f>IF(OR(I91="",J91=""),"",I91*J91)</f>
        <v/>
      </c>
      <c r="L91" s="16">
        <f>IF(K91="","",IF(K91&gt;=20,"Critical",IF(K91&gt;=12,"High",IF(K91&gt;=6,"Medium","Low"))))</f>
        <v/>
      </c>
      <c r="M91" s="46" t="n"/>
      <c r="N91" s="46" t="n"/>
      <c r="O91" s="46" t="n"/>
      <c r="P91" s="46" t="n"/>
      <c r="Q91" s="16">
        <f>IF(OR(O91="",P91=""),"",O91*P91)</f>
        <v/>
      </c>
      <c r="R91" s="16">
        <f>IF(Q91="","",IF(Q91&gt;=20,"Critical",IF(Q91&gt;=12,"High",IF(Q91&gt;=6,"Medium","Low"))))</f>
        <v/>
      </c>
      <c r="S91" s="46" t="n"/>
      <c r="T91" s="75" t="n"/>
      <c r="U91" s="76">
        <f>IF(E91="","",IF(T91="","Missing evidence",IF(COUNTIFS('06_EVIDENCE_REGISTER'!$A:$A,T91,'06_EVIDENCE_REGISTER'!$B:$B,A91,'06_EVIDENCE_REGISTER'!$K:$K,"Current",'06_EVIDENCE_REGISTER'!$I:$I,"&gt;="&amp;TODAY())&gt;0,"Current evidence","Missing / stale / mismatched")))</f>
        <v/>
      </c>
      <c r="V91" s="6" t="n"/>
      <c r="W91" s="6" t="n"/>
      <c r="X91" s="6" t="n"/>
      <c r="Y91" s="6" t="n"/>
      <c r="Z91" s="6" t="n"/>
    </row>
    <row r="92">
      <c r="A92" s="6" t="inlineStr">
        <is>
          <t>RISK-0088</t>
        </is>
      </c>
      <c r="B92" s="46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16">
        <f>IF(OR(I92="",J92=""),"",I92*J92)</f>
        <v/>
      </c>
      <c r="L92" s="16">
        <f>IF(K92="","",IF(K92&gt;=20,"Critical",IF(K92&gt;=12,"High",IF(K92&gt;=6,"Medium","Low"))))</f>
        <v/>
      </c>
      <c r="M92" s="46" t="n"/>
      <c r="N92" s="46" t="n"/>
      <c r="O92" s="46" t="n"/>
      <c r="P92" s="46" t="n"/>
      <c r="Q92" s="16">
        <f>IF(OR(O92="",P92=""),"",O92*P92)</f>
        <v/>
      </c>
      <c r="R92" s="16">
        <f>IF(Q92="","",IF(Q92&gt;=20,"Critical",IF(Q92&gt;=12,"High",IF(Q92&gt;=6,"Medium","Low"))))</f>
        <v/>
      </c>
      <c r="S92" s="46" t="n"/>
      <c r="T92" s="75" t="n"/>
      <c r="U92" s="76">
        <f>IF(E92="","",IF(T92="","Missing evidence",IF(COUNTIFS('06_EVIDENCE_REGISTER'!$A:$A,T92,'06_EVIDENCE_REGISTER'!$B:$B,A92,'06_EVIDENCE_REGISTER'!$K:$K,"Current",'06_EVIDENCE_REGISTER'!$I:$I,"&gt;="&amp;TODAY())&gt;0,"Current evidence","Missing / stale / mismatched")))</f>
        <v/>
      </c>
      <c r="V92" s="6" t="n"/>
      <c r="W92" s="6" t="n"/>
      <c r="X92" s="6" t="n"/>
      <c r="Y92" s="6" t="n"/>
      <c r="Z92" s="6" t="n"/>
    </row>
    <row r="93">
      <c r="A93" s="6" t="inlineStr">
        <is>
          <t>RISK-0089</t>
        </is>
      </c>
      <c r="B93" s="46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16">
        <f>IF(OR(I93="",J93=""),"",I93*J93)</f>
        <v/>
      </c>
      <c r="L93" s="16">
        <f>IF(K93="","",IF(K93&gt;=20,"Critical",IF(K93&gt;=12,"High",IF(K93&gt;=6,"Medium","Low"))))</f>
        <v/>
      </c>
      <c r="M93" s="46" t="n"/>
      <c r="N93" s="46" t="n"/>
      <c r="O93" s="46" t="n"/>
      <c r="P93" s="46" t="n"/>
      <c r="Q93" s="16">
        <f>IF(OR(O93="",P93=""),"",O93*P93)</f>
        <v/>
      </c>
      <c r="R93" s="16">
        <f>IF(Q93="","",IF(Q93&gt;=20,"Critical",IF(Q93&gt;=12,"High",IF(Q93&gt;=6,"Medium","Low"))))</f>
        <v/>
      </c>
      <c r="S93" s="46" t="n"/>
      <c r="T93" s="75" t="n"/>
      <c r="U93" s="76">
        <f>IF(E93="","",IF(T93="","Missing evidence",IF(COUNTIFS('06_EVIDENCE_REGISTER'!$A:$A,T93,'06_EVIDENCE_REGISTER'!$B:$B,A93,'06_EVIDENCE_REGISTER'!$K:$K,"Current",'06_EVIDENCE_REGISTER'!$I:$I,"&gt;="&amp;TODAY())&gt;0,"Current evidence","Missing / stale / mismatched")))</f>
        <v/>
      </c>
      <c r="V93" s="6" t="n"/>
      <c r="W93" s="6" t="n"/>
      <c r="X93" s="6" t="n"/>
      <c r="Y93" s="6" t="n"/>
      <c r="Z93" s="6" t="n"/>
    </row>
    <row r="94">
      <c r="A94" s="6" t="inlineStr">
        <is>
          <t>RISK-0090</t>
        </is>
      </c>
      <c r="B94" s="46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16">
        <f>IF(OR(I94="",J94=""),"",I94*J94)</f>
        <v/>
      </c>
      <c r="L94" s="16">
        <f>IF(K94="","",IF(K94&gt;=20,"Critical",IF(K94&gt;=12,"High",IF(K94&gt;=6,"Medium","Low"))))</f>
        <v/>
      </c>
      <c r="M94" s="46" t="n"/>
      <c r="N94" s="46" t="n"/>
      <c r="O94" s="46" t="n"/>
      <c r="P94" s="46" t="n"/>
      <c r="Q94" s="16">
        <f>IF(OR(O94="",P94=""),"",O94*P94)</f>
        <v/>
      </c>
      <c r="R94" s="16">
        <f>IF(Q94="","",IF(Q94&gt;=20,"Critical",IF(Q94&gt;=12,"High",IF(Q94&gt;=6,"Medium","Low"))))</f>
        <v/>
      </c>
      <c r="S94" s="46" t="n"/>
      <c r="T94" s="75" t="n"/>
      <c r="U94" s="76">
        <f>IF(E94="","",IF(T94="","Missing evidence",IF(COUNTIFS('06_EVIDENCE_REGISTER'!$A:$A,T94,'06_EVIDENCE_REGISTER'!$B:$B,A94,'06_EVIDENCE_REGISTER'!$K:$K,"Current",'06_EVIDENCE_REGISTER'!$I:$I,"&gt;="&amp;TODAY())&gt;0,"Current evidence","Missing / stale / mismatched")))</f>
        <v/>
      </c>
      <c r="V94" s="6" t="n"/>
      <c r="W94" s="6" t="n"/>
      <c r="X94" s="6" t="n"/>
      <c r="Y94" s="6" t="n"/>
      <c r="Z94" s="6" t="n"/>
    </row>
    <row r="95">
      <c r="A95" s="6" t="inlineStr">
        <is>
          <t>RISK-0091</t>
        </is>
      </c>
      <c r="B95" s="46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16">
        <f>IF(OR(I95="",J95=""),"",I95*J95)</f>
        <v/>
      </c>
      <c r="L95" s="16">
        <f>IF(K95="","",IF(K95&gt;=20,"Critical",IF(K95&gt;=12,"High",IF(K95&gt;=6,"Medium","Low"))))</f>
        <v/>
      </c>
      <c r="M95" s="46" t="n"/>
      <c r="N95" s="46" t="n"/>
      <c r="O95" s="46" t="n"/>
      <c r="P95" s="46" t="n"/>
      <c r="Q95" s="16">
        <f>IF(OR(O95="",P95=""),"",O95*P95)</f>
        <v/>
      </c>
      <c r="R95" s="16">
        <f>IF(Q95="","",IF(Q95&gt;=20,"Critical",IF(Q95&gt;=12,"High",IF(Q95&gt;=6,"Medium","Low"))))</f>
        <v/>
      </c>
      <c r="S95" s="46" t="n"/>
      <c r="T95" s="75" t="n"/>
      <c r="U95" s="76">
        <f>IF(E95="","",IF(T95="","Missing evidence",IF(COUNTIFS('06_EVIDENCE_REGISTER'!$A:$A,T95,'06_EVIDENCE_REGISTER'!$B:$B,A95,'06_EVIDENCE_REGISTER'!$K:$K,"Current",'06_EVIDENCE_REGISTER'!$I:$I,"&gt;="&amp;TODAY())&gt;0,"Current evidence","Missing / stale / mismatched")))</f>
        <v/>
      </c>
      <c r="V95" s="6" t="n"/>
      <c r="W95" s="6" t="n"/>
      <c r="X95" s="6" t="n"/>
      <c r="Y95" s="6" t="n"/>
      <c r="Z95" s="6" t="n"/>
    </row>
    <row r="96">
      <c r="A96" s="6" t="inlineStr">
        <is>
          <t>RISK-0092</t>
        </is>
      </c>
      <c r="B96" s="46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16">
        <f>IF(OR(I96="",J96=""),"",I96*J96)</f>
        <v/>
      </c>
      <c r="L96" s="16">
        <f>IF(K96="","",IF(K96&gt;=20,"Critical",IF(K96&gt;=12,"High",IF(K96&gt;=6,"Medium","Low"))))</f>
        <v/>
      </c>
      <c r="M96" s="46" t="n"/>
      <c r="N96" s="46" t="n"/>
      <c r="O96" s="46" t="n"/>
      <c r="P96" s="46" t="n"/>
      <c r="Q96" s="16">
        <f>IF(OR(O96="",P96=""),"",O96*P96)</f>
        <v/>
      </c>
      <c r="R96" s="16">
        <f>IF(Q96="","",IF(Q96&gt;=20,"Critical",IF(Q96&gt;=12,"High",IF(Q96&gt;=6,"Medium","Low"))))</f>
        <v/>
      </c>
      <c r="S96" s="46" t="n"/>
      <c r="T96" s="75" t="n"/>
      <c r="U96" s="76">
        <f>IF(E96="","",IF(T96="","Missing evidence",IF(COUNTIFS('06_EVIDENCE_REGISTER'!$A:$A,T96,'06_EVIDENCE_REGISTER'!$B:$B,A96,'06_EVIDENCE_REGISTER'!$K:$K,"Current",'06_EVIDENCE_REGISTER'!$I:$I,"&gt;="&amp;TODAY())&gt;0,"Current evidence","Missing / stale / mismatched")))</f>
        <v/>
      </c>
      <c r="V96" s="6" t="n"/>
      <c r="W96" s="6" t="n"/>
      <c r="X96" s="6" t="n"/>
      <c r="Y96" s="6" t="n"/>
      <c r="Z96" s="6" t="n"/>
    </row>
    <row r="97">
      <c r="A97" s="6" t="inlineStr">
        <is>
          <t>RISK-0093</t>
        </is>
      </c>
      <c r="B97" s="46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16">
        <f>IF(OR(I97="",J97=""),"",I97*J97)</f>
        <v/>
      </c>
      <c r="L97" s="16">
        <f>IF(K97="","",IF(K97&gt;=20,"Critical",IF(K97&gt;=12,"High",IF(K97&gt;=6,"Medium","Low"))))</f>
        <v/>
      </c>
      <c r="M97" s="46" t="n"/>
      <c r="N97" s="46" t="n"/>
      <c r="O97" s="46" t="n"/>
      <c r="P97" s="46" t="n"/>
      <c r="Q97" s="16">
        <f>IF(OR(O97="",P97=""),"",O97*P97)</f>
        <v/>
      </c>
      <c r="R97" s="16">
        <f>IF(Q97="","",IF(Q97&gt;=20,"Critical",IF(Q97&gt;=12,"High",IF(Q97&gt;=6,"Medium","Low"))))</f>
        <v/>
      </c>
      <c r="S97" s="46" t="n"/>
      <c r="T97" s="75" t="n"/>
      <c r="U97" s="76">
        <f>IF(E97="","",IF(T97="","Missing evidence",IF(COUNTIFS('06_EVIDENCE_REGISTER'!$A:$A,T97,'06_EVIDENCE_REGISTER'!$B:$B,A97,'06_EVIDENCE_REGISTER'!$K:$K,"Current",'06_EVIDENCE_REGISTER'!$I:$I,"&gt;="&amp;TODAY())&gt;0,"Current evidence","Missing / stale / mismatched")))</f>
        <v/>
      </c>
      <c r="V97" s="6" t="n"/>
      <c r="W97" s="6" t="n"/>
      <c r="X97" s="6" t="n"/>
      <c r="Y97" s="6" t="n"/>
      <c r="Z97" s="6" t="n"/>
    </row>
    <row r="98">
      <c r="A98" s="6" t="inlineStr">
        <is>
          <t>RISK-0094</t>
        </is>
      </c>
      <c r="B98" s="46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16">
        <f>IF(OR(I98="",J98=""),"",I98*J98)</f>
        <v/>
      </c>
      <c r="L98" s="16">
        <f>IF(K98="","",IF(K98&gt;=20,"Critical",IF(K98&gt;=12,"High",IF(K98&gt;=6,"Medium","Low"))))</f>
        <v/>
      </c>
      <c r="M98" s="46" t="n"/>
      <c r="N98" s="46" t="n"/>
      <c r="O98" s="46" t="n"/>
      <c r="P98" s="46" t="n"/>
      <c r="Q98" s="16">
        <f>IF(OR(O98="",P98=""),"",O98*P98)</f>
        <v/>
      </c>
      <c r="R98" s="16">
        <f>IF(Q98="","",IF(Q98&gt;=20,"Critical",IF(Q98&gt;=12,"High",IF(Q98&gt;=6,"Medium","Low"))))</f>
        <v/>
      </c>
      <c r="S98" s="46" t="n"/>
      <c r="T98" s="75" t="n"/>
      <c r="U98" s="76">
        <f>IF(E98="","",IF(T98="","Missing evidence",IF(COUNTIFS('06_EVIDENCE_REGISTER'!$A:$A,T98,'06_EVIDENCE_REGISTER'!$B:$B,A98,'06_EVIDENCE_REGISTER'!$K:$K,"Current",'06_EVIDENCE_REGISTER'!$I:$I,"&gt;="&amp;TODAY())&gt;0,"Current evidence","Missing / stale / mismatched")))</f>
        <v/>
      </c>
      <c r="V98" s="6" t="n"/>
      <c r="W98" s="6" t="n"/>
      <c r="X98" s="6" t="n"/>
      <c r="Y98" s="6" t="n"/>
      <c r="Z98" s="6" t="n"/>
    </row>
    <row r="99">
      <c r="A99" s="6" t="inlineStr">
        <is>
          <t>RISK-0095</t>
        </is>
      </c>
      <c r="B99" s="46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16">
        <f>IF(OR(I99="",J99=""),"",I99*J99)</f>
        <v/>
      </c>
      <c r="L99" s="16">
        <f>IF(K99="","",IF(K99&gt;=20,"Critical",IF(K99&gt;=12,"High",IF(K99&gt;=6,"Medium","Low"))))</f>
        <v/>
      </c>
      <c r="M99" s="46" t="n"/>
      <c r="N99" s="46" t="n"/>
      <c r="O99" s="46" t="n"/>
      <c r="P99" s="46" t="n"/>
      <c r="Q99" s="16">
        <f>IF(OR(O99="",P99=""),"",O99*P99)</f>
        <v/>
      </c>
      <c r="R99" s="16">
        <f>IF(Q99="","",IF(Q99&gt;=20,"Critical",IF(Q99&gt;=12,"High",IF(Q99&gt;=6,"Medium","Low"))))</f>
        <v/>
      </c>
      <c r="S99" s="46" t="n"/>
      <c r="T99" s="75" t="n"/>
      <c r="U99" s="76">
        <f>IF(E99="","",IF(T99="","Missing evidence",IF(COUNTIFS('06_EVIDENCE_REGISTER'!$A:$A,T99,'06_EVIDENCE_REGISTER'!$B:$B,A99,'06_EVIDENCE_REGISTER'!$K:$K,"Current",'06_EVIDENCE_REGISTER'!$I:$I,"&gt;="&amp;TODAY())&gt;0,"Current evidence","Missing / stale / mismatched")))</f>
        <v/>
      </c>
      <c r="V99" s="6" t="n"/>
      <c r="W99" s="6" t="n"/>
      <c r="X99" s="6" t="n"/>
      <c r="Y99" s="6" t="n"/>
      <c r="Z99" s="6" t="n"/>
    </row>
    <row r="100">
      <c r="A100" s="6" t="inlineStr">
        <is>
          <t>RISK-0096</t>
        </is>
      </c>
      <c r="B100" s="46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16">
        <f>IF(OR(I100="",J100=""),"",I100*J100)</f>
        <v/>
      </c>
      <c r="L100" s="16">
        <f>IF(K100="","",IF(K100&gt;=20,"Critical",IF(K100&gt;=12,"High",IF(K100&gt;=6,"Medium","Low"))))</f>
        <v/>
      </c>
      <c r="M100" s="46" t="n"/>
      <c r="N100" s="46" t="n"/>
      <c r="O100" s="46" t="n"/>
      <c r="P100" s="46" t="n"/>
      <c r="Q100" s="16">
        <f>IF(OR(O100="",P100=""),"",O100*P100)</f>
        <v/>
      </c>
      <c r="R100" s="16">
        <f>IF(Q100="","",IF(Q100&gt;=20,"Critical",IF(Q100&gt;=12,"High",IF(Q100&gt;=6,"Medium","Low"))))</f>
        <v/>
      </c>
      <c r="S100" s="46" t="n"/>
      <c r="T100" s="75" t="n"/>
      <c r="U100" s="76">
        <f>IF(E100="","",IF(T100="","Missing evidence",IF(COUNTIFS('06_EVIDENCE_REGISTER'!$A:$A,T100,'06_EVIDENCE_REGISTER'!$B:$B,A100,'06_EVIDENCE_REGISTER'!$K:$K,"Current",'06_EVIDENCE_REGISTER'!$I:$I,"&gt;="&amp;TODAY())&gt;0,"Current evidence","Missing / stale / mismatched")))</f>
        <v/>
      </c>
      <c r="V100" s="6" t="n"/>
      <c r="W100" s="6" t="n"/>
      <c r="X100" s="6" t="n"/>
      <c r="Y100" s="6" t="n"/>
      <c r="Z100" s="6" t="n"/>
    </row>
    <row r="101">
      <c r="A101" s="6" t="inlineStr">
        <is>
          <t>RISK-0097</t>
        </is>
      </c>
      <c r="B101" s="46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16">
        <f>IF(OR(I101="",J101=""),"",I101*J101)</f>
        <v/>
      </c>
      <c r="L101" s="16">
        <f>IF(K101="","",IF(K101&gt;=20,"Critical",IF(K101&gt;=12,"High",IF(K101&gt;=6,"Medium","Low"))))</f>
        <v/>
      </c>
      <c r="M101" s="46" t="n"/>
      <c r="N101" s="46" t="n"/>
      <c r="O101" s="46" t="n"/>
      <c r="P101" s="46" t="n"/>
      <c r="Q101" s="16">
        <f>IF(OR(O101="",P101=""),"",O101*P101)</f>
        <v/>
      </c>
      <c r="R101" s="16">
        <f>IF(Q101="","",IF(Q101&gt;=20,"Critical",IF(Q101&gt;=12,"High",IF(Q101&gt;=6,"Medium","Low"))))</f>
        <v/>
      </c>
      <c r="S101" s="46" t="n"/>
      <c r="T101" s="75" t="n"/>
      <c r="U101" s="76">
        <f>IF(E101="","",IF(T101="","Missing evidence",IF(COUNTIFS('06_EVIDENCE_REGISTER'!$A:$A,T101,'06_EVIDENCE_REGISTER'!$B:$B,A101,'06_EVIDENCE_REGISTER'!$K:$K,"Current",'06_EVIDENCE_REGISTER'!$I:$I,"&gt;="&amp;TODAY())&gt;0,"Current evidence","Missing / stale / mismatched")))</f>
        <v/>
      </c>
      <c r="V101" s="6" t="n"/>
      <c r="W101" s="6" t="n"/>
      <c r="X101" s="6" t="n"/>
      <c r="Y101" s="6" t="n"/>
      <c r="Z101" s="6" t="n"/>
    </row>
    <row r="102">
      <c r="A102" s="6" t="inlineStr">
        <is>
          <t>RISK-0098</t>
        </is>
      </c>
      <c r="B102" s="46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16">
        <f>IF(OR(I102="",J102=""),"",I102*J102)</f>
        <v/>
      </c>
      <c r="L102" s="16">
        <f>IF(K102="","",IF(K102&gt;=20,"Critical",IF(K102&gt;=12,"High",IF(K102&gt;=6,"Medium","Low"))))</f>
        <v/>
      </c>
      <c r="M102" s="46" t="n"/>
      <c r="N102" s="46" t="n"/>
      <c r="O102" s="46" t="n"/>
      <c r="P102" s="46" t="n"/>
      <c r="Q102" s="16">
        <f>IF(OR(O102="",P102=""),"",O102*P102)</f>
        <v/>
      </c>
      <c r="R102" s="16">
        <f>IF(Q102="","",IF(Q102&gt;=20,"Critical",IF(Q102&gt;=12,"High",IF(Q102&gt;=6,"Medium","Low"))))</f>
        <v/>
      </c>
      <c r="S102" s="46" t="n"/>
      <c r="T102" s="75" t="n"/>
      <c r="U102" s="76">
        <f>IF(E102="","",IF(T102="","Missing evidence",IF(COUNTIFS('06_EVIDENCE_REGISTER'!$A:$A,T102,'06_EVIDENCE_REGISTER'!$B:$B,A102,'06_EVIDENCE_REGISTER'!$K:$K,"Current",'06_EVIDENCE_REGISTER'!$I:$I,"&gt;="&amp;TODAY())&gt;0,"Current evidence","Missing / stale / mismatched")))</f>
        <v/>
      </c>
      <c r="V102" s="6" t="n"/>
      <c r="W102" s="6" t="n"/>
      <c r="X102" s="6" t="n"/>
      <c r="Y102" s="6" t="n"/>
      <c r="Z102" s="6" t="n"/>
    </row>
    <row r="103">
      <c r="A103" s="6" t="inlineStr">
        <is>
          <t>RISK-0099</t>
        </is>
      </c>
      <c r="B103" s="46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16">
        <f>IF(OR(I103="",J103=""),"",I103*J103)</f>
        <v/>
      </c>
      <c r="L103" s="16">
        <f>IF(K103="","",IF(K103&gt;=20,"Critical",IF(K103&gt;=12,"High",IF(K103&gt;=6,"Medium","Low"))))</f>
        <v/>
      </c>
      <c r="M103" s="46" t="n"/>
      <c r="N103" s="46" t="n"/>
      <c r="O103" s="46" t="n"/>
      <c r="P103" s="46" t="n"/>
      <c r="Q103" s="16">
        <f>IF(OR(O103="",P103=""),"",O103*P103)</f>
        <v/>
      </c>
      <c r="R103" s="16">
        <f>IF(Q103="","",IF(Q103&gt;=20,"Critical",IF(Q103&gt;=12,"High",IF(Q103&gt;=6,"Medium","Low"))))</f>
        <v/>
      </c>
      <c r="S103" s="46" t="n"/>
      <c r="T103" s="75" t="n"/>
      <c r="U103" s="76">
        <f>IF(E103="","",IF(T103="","Missing evidence",IF(COUNTIFS('06_EVIDENCE_REGISTER'!$A:$A,T103,'06_EVIDENCE_REGISTER'!$B:$B,A103,'06_EVIDENCE_REGISTER'!$K:$K,"Current",'06_EVIDENCE_REGISTER'!$I:$I,"&gt;="&amp;TODAY())&gt;0,"Current evidence","Missing / stale / mismatched")))</f>
        <v/>
      </c>
      <c r="V103" s="6" t="n"/>
      <c r="W103" s="6" t="n"/>
      <c r="X103" s="6" t="n"/>
      <c r="Y103" s="6" t="n"/>
      <c r="Z103" s="6" t="n"/>
    </row>
    <row r="104">
      <c r="A104" s="6" t="inlineStr">
        <is>
          <t>RISK-0100</t>
        </is>
      </c>
      <c r="B104" s="46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16">
        <f>IF(OR(I104="",J104=""),"",I104*J104)</f>
        <v/>
      </c>
      <c r="L104" s="16">
        <f>IF(K104="","",IF(K104&gt;=20,"Critical",IF(K104&gt;=12,"High",IF(K104&gt;=6,"Medium","Low"))))</f>
        <v/>
      </c>
      <c r="M104" s="46" t="n"/>
      <c r="N104" s="46" t="n"/>
      <c r="O104" s="46" t="n"/>
      <c r="P104" s="46" t="n"/>
      <c r="Q104" s="16">
        <f>IF(OR(O104="",P104=""),"",O104*P104)</f>
        <v/>
      </c>
      <c r="R104" s="16">
        <f>IF(Q104="","",IF(Q104&gt;=20,"Critical",IF(Q104&gt;=12,"High",IF(Q104&gt;=6,"Medium","Low"))))</f>
        <v/>
      </c>
      <c r="S104" s="46" t="n"/>
      <c r="T104" s="75" t="n"/>
      <c r="U104" s="76">
        <f>IF(E104="","",IF(T104="","Missing evidence",IF(COUNTIFS('06_EVIDENCE_REGISTER'!$A:$A,T104,'06_EVIDENCE_REGISTER'!$B:$B,A104,'06_EVIDENCE_REGISTER'!$K:$K,"Current",'06_EVIDENCE_REGISTER'!$I:$I,"&gt;="&amp;TODAY())&gt;0,"Current evidence","Missing / stale / mismatched")))</f>
        <v/>
      </c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 ht="23" customHeight="1" s="70">
      <c r="A107" s="33" t="inlineStr">
        <is>
          <t>RISK REGISTER SUMMARY</t>
        </is>
      </c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6" t="n"/>
      <c r="U107" s="6" t="n"/>
      <c r="V107" s="6" t="n"/>
      <c r="W107" s="6" t="n"/>
      <c r="X107" s="6" t="n"/>
      <c r="Y107" s="6" t="n"/>
      <c r="Z107" s="6" t="n"/>
    </row>
    <row r="108" ht="31" customHeight="1" s="70">
      <c r="A108" s="40" t="inlineStr">
        <is>
          <t>Metric</t>
        </is>
      </c>
      <c r="B108" s="40" t="inlineStr">
        <is>
          <t>Value</t>
        </is>
      </c>
      <c r="C108" s="40" t="inlineStr">
        <is>
          <t>Interpretation</t>
        </is>
      </c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Registered risks</t>
        </is>
      </c>
      <c r="B109" s="16">
        <f>COUNTIF(E5:E104,"&lt;&gt;")</f>
        <v/>
      </c>
      <c r="C109" s="6" t="inlineStr">
        <is>
          <t>Only rows with a hazard/risk event are counted.</t>
        </is>
      </c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Risks under reasonably foreseeable misuse</t>
        </is>
      </c>
      <c r="B110" s="16">
        <f>COUNTIFS(D5:D104,"Reasonably foreseeable misuse",E5:E104,"&lt;&gt;")</f>
        <v/>
      </c>
      <c r="C110" s="6" t="inlineStr">
        <is>
          <t>Article 9(2)(b) coverage.</t>
        </is>
      </c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Post-market / observed risks</t>
        </is>
      </c>
      <c r="B111" s="16">
        <f>COUNTIFS(D5:D104,"Post-market / observed",E5:E104,"&lt;&gt;")</f>
        <v/>
      </c>
      <c r="C111" s="6" t="inlineStr">
        <is>
          <t>Article 9(2)(c) feedback coverage.</t>
        </is>
      </c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Unacceptable residual risks</t>
        </is>
      </c>
      <c r="B112" s="16">
        <f>COUNTIFS(E5:E104,"&lt;&gt;",S5:S104,"Unacceptable")</f>
        <v/>
      </c>
      <c r="C112" s="6" t="inlineStr">
        <is>
          <t>Hard readiness blocker.</t>
        </is>
      </c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Residual decisions still unresolved</t>
        </is>
      </c>
      <c r="B113" s="16">
        <f>COUNTIFS(E5:E104,"&lt;&gt;",S5:S104,"Needs assessment")+COUNTIFS(E5:E104,"&lt;&gt;",S5:S104,"")</f>
        <v/>
      </c>
      <c r="C113" s="6" t="inlineStr">
        <is>
          <t>Hard readiness blocker.</t>
        </is>
      </c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Risks affecting under-18 / vulnerable groups</t>
        </is>
      </c>
      <c r="B114" s="16">
        <f>COUNTIFS(G5:G104,"*under 18*",E5:E104,"&lt;&gt;")+COUNTIFS(G5:G104,"*vulnerable*",E5:E104,"&lt;&gt;")</f>
        <v/>
      </c>
      <c r="C114" s="6" t="inlineStr">
        <is>
          <t>Use affected-groups field; targeted assessment may be needed.</t>
        </is>
      </c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U114"/>
  <mergeCells count="3">
    <mergeCell ref="A2:S2"/>
    <mergeCell ref="A107:S107"/>
    <mergeCell ref="A1:S1"/>
  </mergeCells>
  <conditionalFormatting sqref="S5:S104">
    <cfRule type="expression" priority="1" dxfId="1">
      <formula>S5="Unacceptable"</formula>
    </cfRule>
    <cfRule type="expression" priority="2" dxfId="0">
      <formula>OR(S5="Acceptable",S5="Acceptable with conditions")</formula>
    </cfRule>
  </conditionalFormatting>
  <conditionalFormatting sqref="U5:U104">
    <cfRule type="expression" priority="3" dxfId="11">
      <formula>U5="Current evidence"</formula>
    </cfRule>
    <cfRule type="expression" priority="4" dxfId="12">
      <formula>AND(E5&lt;&gt;"",U5&lt;&gt;"Current evidence")</formula>
    </cfRule>
  </conditionalFormatting>
  <dataValidations count="6">
    <dataValidation sqref="B5:B104" showDropDown="0" showInputMessage="0" showErrorMessage="0" allowBlank="0" type="list">
      <formula1>"Design,Development,Validation/testing,Pre-market,Deployment/use,Post-market,Change/update,Decommission"</formula1>
    </dataValidation>
    <dataValidation sqref="C5:C104" showDropDown="0" showInputMessage="0" showErrorMessage="0" allowBlank="0" type="list">
      <formula1>"Health,Safety,Fundamental rights,Mixed / cross-domain"</formula1>
    </dataValidation>
    <dataValidation sqref="D5:D104" showDropDown="0" showInputMessage="0" showErrorMessage="0" allowBlank="0" type="list">
      <formula1>"Intended purpose,Reasonably foreseeable misuse,Post-market / observed,Combined requirements interaction,Other"</formula1>
    </dataValidation>
    <dataValidation sqref="I5:J104" showDropDown="0" showInputMessage="0" showErrorMessage="0" allowBlank="0" type="list">
      <formula1>"1,2,3,4,5"</formula1>
    </dataValidation>
    <dataValidation sqref="O5:P104" showDropDown="0" showInputMessage="0" showErrorMessage="0" allowBlank="0" type="list">
      <formula1>"1,2,3,4,5"</formula1>
    </dataValidation>
    <dataValidation sqref="S5:S104" showDropDown="0" showInputMessage="0" showErrorMessage="0" allowBlank="0" type="list">
      <formula1>"Acceptable,Acceptable with conditions,Unacceptable,Needs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6" customWidth="1" style="70" min="2" max="2"/>
    <col width="23" customWidth="1" style="70" min="3" max="3"/>
    <col width="38" customWidth="1" style="70" min="4" max="4"/>
    <col width="22" customWidth="1" style="70" min="5" max="5"/>
    <col width="24" customWidth="1" style="70" min="6" max="6"/>
    <col width="18" customWidth="1" style="70" min="7" max="7"/>
    <col width="24" customWidth="1" style="70" min="8" max="8"/>
    <col width="22" customWidth="1" style="70" min="9" max="9"/>
    <col width="22" customWidth="1" style="70" min="10" max="10"/>
    <col width="20" customWidth="1" style="70" min="11" max="11"/>
    <col width="20" customWidth="1" style="70" min="12" max="12"/>
    <col width="18" customWidth="1" style="70" min="13" max="13"/>
    <col width="22" customWidth="1" style="70" min="14" max="14"/>
    <col width="20" customWidth="1" style="70" min="15" max="15"/>
    <col width="22" customWidth="1" style="70" min="16" max="16"/>
    <col width="22" customWidth="1" style="70" min="17" max="17"/>
  </cols>
  <sheetData>
    <row r="1" ht="35" customHeight="1" s="70">
      <c r="A1" s="15" t="inlineStr">
        <is>
          <t>Risk Treatment, Testing &amp; Residual-Risk Decision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Apply Article 9(5) hierarchy first, then test measures under Article 9(6)–(8). Metrics/thresholds are system-specific and must be defined before testing.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Treatment ID</t>
        </is>
      </c>
      <c r="B4" s="40" t="inlineStr">
        <is>
          <t>Risk ID</t>
        </is>
      </c>
      <c r="C4" s="40" t="inlineStr">
        <is>
          <t>Hierarchy stage</t>
        </is>
      </c>
      <c r="D4" s="40" t="inlineStr">
        <is>
          <t>Measure / control</t>
        </is>
      </c>
      <c r="E4" s="40" t="inlineStr">
        <is>
          <t>Technically feasible?</t>
        </is>
      </c>
      <c r="F4" s="40" t="inlineStr">
        <is>
          <t>Feasibility / design rationale</t>
        </is>
      </c>
      <c r="G4" s="40" t="inlineStr">
        <is>
          <t>Test ID</t>
        </is>
      </c>
      <c r="H4" s="40" t="inlineStr">
        <is>
          <t>Test purpose / method</t>
        </is>
      </c>
      <c r="I4" s="40" t="inlineStr">
        <is>
          <t>Metric</t>
        </is>
      </c>
      <c r="J4" s="40" t="inlineStr">
        <is>
          <t>Predefined threshold</t>
        </is>
      </c>
      <c r="K4" s="40" t="inlineStr">
        <is>
          <t>Test timing</t>
        </is>
      </c>
      <c r="L4" s="40" t="inlineStr">
        <is>
          <t>Test result</t>
        </is>
      </c>
      <c r="M4" s="40" t="inlineStr">
        <is>
          <t>Section 2 compliance checked?</t>
        </is>
      </c>
      <c r="N4" s="40" t="inlineStr">
        <is>
          <t>Residual-risk decision support</t>
        </is>
      </c>
      <c r="O4" s="40" t="inlineStr">
        <is>
          <t>Owner</t>
        </is>
      </c>
      <c r="P4" s="40" t="inlineStr">
        <is>
          <t>Evidence ID</t>
        </is>
      </c>
      <c r="Q4" s="74" t="inlineStr">
        <is>
          <t>Evidence state</t>
        </is>
      </c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TRT-0001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76">
        <f>IF(B5="","",IF(P5="","Missing evidence",IF(COUNTIFS('06_EVIDENCE_REGISTER'!$A:$A,P5,'06_EVIDENCE_REGISTER'!$B:$B,A5,'06_EVIDENCE_REGISTER'!$K:$K,"Current",'06_EVIDENCE_REGISTER'!$I:$I,"&gt;="&amp;TODAY())&gt;0,"Current evidence","Missing / stale / mismatched")))</f>
        <v/>
      </c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TRT-0002</t>
        </is>
      </c>
      <c r="B6" s="46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46" t="n"/>
      <c r="N6" s="46" t="n"/>
      <c r="O6" s="46" t="n"/>
      <c r="P6" s="46" t="n"/>
      <c r="Q6" s="76">
        <f>IF(B6="","",IF(P6="","Missing evidence",IF(COUNTIFS('06_EVIDENCE_REGISTER'!$A:$A,P6,'06_EVIDENCE_REGISTER'!$B:$B,A6,'06_EVIDENCE_REGISTER'!$K:$K,"Current",'06_EVIDENCE_REGISTER'!$I:$I,"&gt;="&amp;TODAY())&gt;0,"Current evidence","Missing / stale / mismatched")))</f>
        <v/>
      </c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TRT-0003</t>
        </is>
      </c>
      <c r="B7" s="46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46" t="n"/>
      <c r="N7" s="46" t="n"/>
      <c r="O7" s="46" t="n"/>
      <c r="P7" s="46" t="n"/>
      <c r="Q7" s="76">
        <f>IF(B7="","",IF(P7="","Missing evidence",IF(COUNTIFS('06_EVIDENCE_REGISTER'!$A:$A,P7,'06_EVIDENCE_REGISTER'!$B:$B,A7,'06_EVIDENCE_REGISTER'!$K:$K,"Current",'06_EVIDENCE_REGISTER'!$I:$I,"&gt;="&amp;TODAY())&gt;0,"Current evidence","Missing / stale / mismatched")))</f>
        <v/>
      </c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TRT-0004</t>
        </is>
      </c>
      <c r="B8" s="46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46" t="n"/>
      <c r="N8" s="46" t="n"/>
      <c r="O8" s="46" t="n"/>
      <c r="P8" s="46" t="n"/>
      <c r="Q8" s="76">
        <f>IF(B8="","",IF(P8="","Missing evidence",IF(COUNTIFS('06_EVIDENCE_REGISTER'!$A:$A,P8,'06_EVIDENCE_REGISTER'!$B:$B,A8,'06_EVIDENCE_REGISTER'!$K:$K,"Current",'06_EVIDENCE_REGISTER'!$I:$I,"&gt;="&amp;TODAY())&gt;0,"Current evidence","Missing / stale / mismatched")))</f>
        <v/>
      </c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TRT-0005</t>
        </is>
      </c>
      <c r="B9" s="46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46" t="n"/>
      <c r="N9" s="46" t="n"/>
      <c r="O9" s="46" t="n"/>
      <c r="P9" s="46" t="n"/>
      <c r="Q9" s="76">
        <f>IF(B9="","",IF(P9="","Missing evidence",IF(COUNTIFS('06_EVIDENCE_REGISTER'!$A:$A,P9,'06_EVIDENCE_REGISTER'!$B:$B,A9,'06_EVIDENCE_REGISTER'!$K:$K,"Current",'06_EVIDENCE_REGISTER'!$I:$I,"&gt;="&amp;TODAY())&gt;0,"Current evidence","Missing / stale / mismatched")))</f>
        <v/>
      </c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TRT-0006</t>
        </is>
      </c>
      <c r="B10" s="46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46" t="n"/>
      <c r="N10" s="46" t="n"/>
      <c r="O10" s="46" t="n"/>
      <c r="P10" s="46" t="n"/>
      <c r="Q10" s="76">
        <f>IF(B10="","",IF(P10="","Missing evidence",IF(COUNTIFS('06_EVIDENCE_REGISTER'!$A:$A,P10,'06_EVIDENCE_REGISTER'!$B:$B,A10,'06_EVIDENCE_REGISTER'!$K:$K,"Current",'06_EVIDENCE_REGISTER'!$I:$I,"&gt;="&amp;TODAY())&gt;0,"Current evidence","Missing / stale / mismatched")))</f>
        <v/>
      </c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TRT-0007</t>
        </is>
      </c>
      <c r="B11" s="46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46" t="n"/>
      <c r="N11" s="46" t="n"/>
      <c r="O11" s="46" t="n"/>
      <c r="P11" s="46" t="n"/>
      <c r="Q11" s="76">
        <f>IF(B11="","",IF(P11="","Missing evidence",IF(COUNTIFS('06_EVIDENCE_REGISTER'!$A:$A,P11,'06_EVIDENCE_REGISTER'!$B:$B,A11,'06_EVIDENCE_REGISTER'!$K:$K,"Current",'06_EVIDENCE_REGISTER'!$I:$I,"&gt;="&amp;TODAY())&gt;0,"Current evidence","Missing / stale / mismatched")))</f>
        <v/>
      </c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TRT-0008</t>
        </is>
      </c>
      <c r="B12" s="46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46" t="n"/>
      <c r="N12" s="46" t="n"/>
      <c r="O12" s="46" t="n"/>
      <c r="P12" s="46" t="n"/>
      <c r="Q12" s="76">
        <f>IF(B12="","",IF(P12="","Missing evidence",IF(COUNTIFS('06_EVIDENCE_REGISTER'!$A:$A,P12,'06_EVIDENCE_REGISTER'!$B:$B,A12,'06_EVIDENCE_REGISTER'!$K:$K,"Current",'06_EVIDENCE_REGISTER'!$I:$I,"&gt;="&amp;TODAY())&gt;0,"Current evidence","Missing / stale / mismatched")))</f>
        <v/>
      </c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TRT-0009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46" t="n"/>
      <c r="O13" s="46" t="n"/>
      <c r="P13" s="46" t="n"/>
      <c r="Q13" s="76">
        <f>IF(B13="","",IF(P13="","Missing evidence",IF(COUNTIFS('06_EVIDENCE_REGISTER'!$A:$A,P13,'06_EVIDENCE_REGISTER'!$B:$B,A13,'06_EVIDENCE_REGISTER'!$K:$K,"Current",'06_EVIDENCE_REGISTER'!$I:$I,"&gt;="&amp;TODAY())&gt;0,"Current evidence","Missing / stale / mismatched")))</f>
        <v/>
      </c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TRT-0010</t>
        </is>
      </c>
      <c r="B14" s="4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46" t="n"/>
      <c r="O14" s="46" t="n"/>
      <c r="P14" s="46" t="n"/>
      <c r="Q14" s="76">
        <f>IF(B14="","",IF(P14="","Missing evidence",IF(COUNTIFS('06_EVIDENCE_REGISTER'!$A:$A,P14,'06_EVIDENCE_REGISTER'!$B:$B,A14,'06_EVIDENCE_REGISTER'!$K:$K,"Current",'06_EVIDENCE_REGISTER'!$I:$I,"&gt;="&amp;TODAY())&gt;0,"Current evidence","Missing / stale / mismatched")))</f>
        <v/>
      </c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TRT-0011</t>
        </is>
      </c>
      <c r="B15" s="4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76">
        <f>IF(B15="","",IF(P15="","Missing evidence",IF(COUNTIFS('06_EVIDENCE_REGISTER'!$A:$A,P15,'06_EVIDENCE_REGISTER'!$B:$B,A15,'06_EVIDENCE_REGISTER'!$K:$K,"Current",'06_EVIDENCE_REGISTER'!$I:$I,"&gt;="&amp;TODAY())&gt;0,"Current evidence","Missing / stale / mismatched")))</f>
        <v/>
      </c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TRT-0012</t>
        </is>
      </c>
      <c r="B16" s="4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46" t="n"/>
      <c r="P16" s="46" t="n"/>
      <c r="Q16" s="76">
        <f>IF(B16="","",IF(P16="","Missing evidence",IF(COUNTIFS('06_EVIDENCE_REGISTER'!$A:$A,P16,'06_EVIDENCE_REGISTER'!$B:$B,A16,'06_EVIDENCE_REGISTER'!$K:$K,"Current",'06_EVIDENCE_REGISTER'!$I:$I,"&gt;="&amp;TODAY())&gt;0,"Current evidence","Missing / stale / mismatched")))</f>
        <v/>
      </c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TRT-0013</t>
        </is>
      </c>
      <c r="B17" s="4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46" t="n"/>
      <c r="P17" s="46" t="n"/>
      <c r="Q17" s="76">
        <f>IF(B17="","",IF(P17="","Missing evidence",IF(COUNTIFS('06_EVIDENCE_REGISTER'!$A:$A,P17,'06_EVIDENCE_REGISTER'!$B:$B,A17,'06_EVIDENCE_REGISTER'!$K:$K,"Current",'06_EVIDENCE_REGISTER'!$I:$I,"&gt;="&amp;TODAY())&gt;0,"Current evidence","Missing / stale / mismatched")))</f>
        <v/>
      </c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TRT-0014</t>
        </is>
      </c>
      <c r="B18" s="4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76">
        <f>IF(B18="","",IF(P18="","Missing evidence",IF(COUNTIFS('06_EVIDENCE_REGISTER'!$A:$A,P18,'06_EVIDENCE_REGISTER'!$B:$B,A18,'06_EVIDENCE_REGISTER'!$K:$K,"Current",'06_EVIDENCE_REGISTER'!$I:$I,"&gt;="&amp;TODAY())&gt;0,"Current evidence","Missing / stale / mismatched")))</f>
        <v/>
      </c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TRT-0015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46" t="n"/>
      <c r="P19" s="46" t="n"/>
      <c r="Q19" s="76">
        <f>IF(B19="","",IF(P19="","Missing evidence",IF(COUNTIFS('06_EVIDENCE_REGISTER'!$A:$A,P19,'06_EVIDENCE_REGISTER'!$B:$B,A19,'06_EVIDENCE_REGISTER'!$K:$K,"Current",'06_EVIDENCE_REGISTER'!$I:$I,"&gt;="&amp;TODAY())&gt;0,"Current evidence","Missing / stale / mismatched")))</f>
        <v/>
      </c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TRT-0016</t>
        </is>
      </c>
      <c r="B20" s="4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46" t="n"/>
      <c r="P20" s="46" t="n"/>
      <c r="Q20" s="76">
        <f>IF(B20="","",IF(P20="","Missing evidence",IF(COUNTIFS('06_EVIDENCE_REGISTER'!$A:$A,P20,'06_EVIDENCE_REGISTER'!$B:$B,A20,'06_EVIDENCE_REGISTER'!$K:$K,"Current",'06_EVIDENCE_REGISTER'!$I:$I,"&gt;="&amp;TODAY())&gt;0,"Current evidence","Missing / stale / mismatched")))</f>
        <v/>
      </c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TRT-0017</t>
        </is>
      </c>
      <c r="B21" s="4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76">
        <f>IF(B21="","",IF(P21="","Missing evidence",IF(COUNTIFS('06_EVIDENCE_REGISTER'!$A:$A,P21,'06_EVIDENCE_REGISTER'!$B:$B,A21,'06_EVIDENCE_REGISTER'!$K:$K,"Current",'06_EVIDENCE_REGISTER'!$I:$I,"&gt;="&amp;TODAY())&gt;0,"Current evidence","Missing / stale / mismatched")))</f>
        <v/>
      </c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TRT-0018</t>
        </is>
      </c>
      <c r="B22" s="4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46" t="n"/>
      <c r="P22" s="46" t="n"/>
      <c r="Q22" s="76">
        <f>IF(B22="","",IF(P22="","Missing evidence",IF(COUNTIFS('06_EVIDENCE_REGISTER'!$A:$A,P22,'06_EVIDENCE_REGISTER'!$B:$B,A22,'06_EVIDENCE_REGISTER'!$K:$K,"Current",'06_EVIDENCE_REGISTER'!$I:$I,"&gt;="&amp;TODAY())&gt;0,"Current evidence","Missing / stale / mismatched")))</f>
        <v/>
      </c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TRT-0019</t>
        </is>
      </c>
      <c r="B23" s="4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46" t="n"/>
      <c r="P23" s="46" t="n"/>
      <c r="Q23" s="76">
        <f>IF(B23="","",IF(P23="","Missing evidence",IF(COUNTIFS('06_EVIDENCE_REGISTER'!$A:$A,P23,'06_EVIDENCE_REGISTER'!$B:$B,A23,'06_EVIDENCE_REGISTER'!$K:$K,"Current",'06_EVIDENCE_REGISTER'!$I:$I,"&gt;="&amp;TODAY())&gt;0,"Current evidence","Missing / stale / mismatched")))</f>
        <v/>
      </c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TRT-0020</t>
        </is>
      </c>
      <c r="B24" s="4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46" t="n"/>
      <c r="P24" s="46" t="n"/>
      <c r="Q24" s="76">
        <f>IF(B24="","",IF(P24="","Missing evidence",IF(COUNTIFS('06_EVIDENCE_REGISTER'!$A:$A,P24,'06_EVIDENCE_REGISTER'!$B:$B,A24,'06_EVIDENCE_REGISTER'!$K:$K,"Current",'06_EVIDENCE_REGISTER'!$I:$I,"&gt;="&amp;TODAY())&gt;0,"Current evidence","Missing / stale / mismatched")))</f>
        <v/>
      </c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TRT-0021</t>
        </is>
      </c>
      <c r="B25" s="4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46" t="n"/>
      <c r="Q25" s="76">
        <f>IF(B25="","",IF(P25="","Missing evidence",IF(COUNTIFS('06_EVIDENCE_REGISTER'!$A:$A,P25,'06_EVIDENCE_REGISTER'!$B:$B,A25,'06_EVIDENCE_REGISTER'!$K:$K,"Current",'06_EVIDENCE_REGISTER'!$I:$I,"&gt;="&amp;TODAY())&gt;0,"Current evidence","Missing / stale / mismatched")))</f>
        <v/>
      </c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TRT-0022</t>
        </is>
      </c>
      <c r="B26" s="4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46" t="n"/>
      <c r="P26" s="46" t="n"/>
      <c r="Q26" s="76">
        <f>IF(B26="","",IF(P26="","Missing evidence",IF(COUNTIFS('06_EVIDENCE_REGISTER'!$A:$A,P26,'06_EVIDENCE_REGISTER'!$B:$B,A26,'06_EVIDENCE_REGISTER'!$K:$K,"Current",'06_EVIDENCE_REGISTER'!$I:$I,"&gt;="&amp;TODAY())&gt;0,"Current evidence","Missing / stale / mismatched")))</f>
        <v/>
      </c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TRT-0023</t>
        </is>
      </c>
      <c r="B27" s="4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46" t="n"/>
      <c r="P27" s="46" t="n"/>
      <c r="Q27" s="76">
        <f>IF(B27="","",IF(P27="","Missing evidence",IF(COUNTIFS('06_EVIDENCE_REGISTER'!$A:$A,P27,'06_EVIDENCE_REGISTER'!$B:$B,A27,'06_EVIDENCE_REGISTER'!$K:$K,"Current",'06_EVIDENCE_REGISTER'!$I:$I,"&gt;="&amp;TODAY())&gt;0,"Current evidence","Missing / stale / mismatched")))</f>
        <v/>
      </c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TRT-0024</t>
        </is>
      </c>
      <c r="B28" s="4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46" t="n"/>
      <c r="P28" s="46" t="n"/>
      <c r="Q28" s="76">
        <f>IF(B28="","",IF(P28="","Missing evidence",IF(COUNTIFS('06_EVIDENCE_REGISTER'!$A:$A,P28,'06_EVIDENCE_REGISTER'!$B:$B,A28,'06_EVIDENCE_REGISTER'!$K:$K,"Current",'06_EVIDENCE_REGISTER'!$I:$I,"&gt;="&amp;TODAY())&gt;0,"Current evidence","Missing / stale / mismatched")))</f>
        <v/>
      </c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TRT-0025</t>
        </is>
      </c>
      <c r="B29" s="4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46" t="n"/>
      <c r="P29" s="46" t="n"/>
      <c r="Q29" s="76">
        <f>IF(B29="","",IF(P29="","Missing evidence",IF(COUNTIFS('06_EVIDENCE_REGISTER'!$A:$A,P29,'06_EVIDENCE_REGISTER'!$B:$B,A29,'06_EVIDENCE_REGISTER'!$K:$K,"Current",'06_EVIDENCE_REGISTER'!$I:$I,"&gt;="&amp;TODAY())&gt;0,"Current evidence","Missing / stale / mismatched")))</f>
        <v/>
      </c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TRT-0026</t>
        </is>
      </c>
      <c r="B30" s="4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46" t="n"/>
      <c r="P30" s="46" t="n"/>
      <c r="Q30" s="76">
        <f>IF(B30="","",IF(P30="","Missing evidence",IF(COUNTIFS('06_EVIDENCE_REGISTER'!$A:$A,P30,'06_EVIDENCE_REGISTER'!$B:$B,A30,'06_EVIDENCE_REGISTER'!$K:$K,"Current",'06_EVIDENCE_REGISTER'!$I:$I,"&gt;="&amp;TODAY())&gt;0,"Current evidence","Missing / stale / mismatched")))</f>
        <v/>
      </c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TRT-0027</t>
        </is>
      </c>
      <c r="B31" s="4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46" t="n"/>
      <c r="P31" s="46" t="n"/>
      <c r="Q31" s="76">
        <f>IF(B31="","",IF(P31="","Missing evidence",IF(COUNTIFS('06_EVIDENCE_REGISTER'!$A:$A,P31,'06_EVIDENCE_REGISTER'!$B:$B,A31,'06_EVIDENCE_REGISTER'!$K:$K,"Current",'06_EVIDENCE_REGISTER'!$I:$I,"&gt;="&amp;TODAY())&gt;0,"Current evidence","Missing / stale / mismatched")))</f>
        <v/>
      </c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TRT-0028</t>
        </is>
      </c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76">
        <f>IF(B32="","",IF(P32="","Missing evidence",IF(COUNTIFS('06_EVIDENCE_REGISTER'!$A:$A,P32,'06_EVIDENCE_REGISTER'!$B:$B,A32,'06_EVIDENCE_REGISTER'!$K:$K,"Current",'06_EVIDENCE_REGISTER'!$I:$I,"&gt;="&amp;TODAY())&gt;0,"Current evidence","Missing / stale / mismatched")))</f>
        <v/>
      </c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TRT-0029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76">
        <f>IF(B33="","",IF(P33="","Missing evidence",IF(COUNTIFS('06_EVIDENCE_REGISTER'!$A:$A,P33,'06_EVIDENCE_REGISTER'!$B:$B,A33,'06_EVIDENCE_REGISTER'!$K:$K,"Current",'06_EVIDENCE_REGISTER'!$I:$I,"&gt;="&amp;TODAY())&gt;0,"Current evidence","Missing / stale / mismatched")))</f>
        <v/>
      </c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TRT-0030</t>
        </is>
      </c>
      <c r="B34" s="46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46" t="n"/>
      <c r="P34" s="46" t="n"/>
      <c r="Q34" s="76">
        <f>IF(B34="","",IF(P34="","Missing evidence",IF(COUNTIFS('06_EVIDENCE_REGISTER'!$A:$A,P34,'06_EVIDENCE_REGISTER'!$B:$B,A34,'06_EVIDENCE_REGISTER'!$K:$K,"Current",'06_EVIDENCE_REGISTER'!$I:$I,"&gt;="&amp;TODAY())&gt;0,"Current evidence","Missing / stale / mismatched")))</f>
        <v/>
      </c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TRT-0031</t>
        </is>
      </c>
      <c r="B35" s="46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46" t="n"/>
      <c r="N35" s="46" t="n"/>
      <c r="O35" s="46" t="n"/>
      <c r="P35" s="46" t="n"/>
      <c r="Q35" s="76">
        <f>IF(B35="","",IF(P35="","Missing evidence",IF(COUNTIFS('06_EVIDENCE_REGISTER'!$A:$A,P35,'06_EVIDENCE_REGISTER'!$B:$B,A35,'06_EVIDENCE_REGISTER'!$K:$K,"Current",'06_EVIDENCE_REGISTER'!$I:$I,"&gt;="&amp;TODAY())&gt;0,"Current evidence","Missing / stale / mismatched")))</f>
        <v/>
      </c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TRT-0032</t>
        </is>
      </c>
      <c r="B36" s="46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46" t="n"/>
      <c r="N36" s="46" t="n"/>
      <c r="O36" s="46" t="n"/>
      <c r="P36" s="46" t="n"/>
      <c r="Q36" s="76">
        <f>IF(B36="","",IF(P36="","Missing evidence",IF(COUNTIFS('06_EVIDENCE_REGISTER'!$A:$A,P36,'06_EVIDENCE_REGISTER'!$B:$B,A36,'06_EVIDENCE_REGISTER'!$K:$K,"Current",'06_EVIDENCE_REGISTER'!$I:$I,"&gt;="&amp;TODAY())&gt;0,"Current evidence","Missing / stale / mismatched")))</f>
        <v/>
      </c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TRT-0033</t>
        </is>
      </c>
      <c r="B37" s="46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46" t="n"/>
      <c r="N37" s="46" t="n"/>
      <c r="O37" s="46" t="n"/>
      <c r="P37" s="46" t="n"/>
      <c r="Q37" s="76">
        <f>IF(B37="","",IF(P37="","Missing evidence",IF(COUNTIFS('06_EVIDENCE_REGISTER'!$A:$A,P37,'06_EVIDENCE_REGISTER'!$B:$B,A37,'06_EVIDENCE_REGISTER'!$K:$K,"Current",'06_EVIDENCE_REGISTER'!$I:$I,"&gt;="&amp;TODAY())&gt;0,"Current evidence","Missing / stale / mismatched")))</f>
        <v/>
      </c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TRT-0034</t>
        </is>
      </c>
      <c r="B38" s="46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46" t="n"/>
      <c r="N38" s="46" t="n"/>
      <c r="O38" s="46" t="n"/>
      <c r="P38" s="46" t="n"/>
      <c r="Q38" s="76">
        <f>IF(B38="","",IF(P38="","Missing evidence",IF(COUNTIFS('06_EVIDENCE_REGISTER'!$A:$A,P38,'06_EVIDENCE_REGISTER'!$B:$B,A38,'06_EVIDENCE_REGISTER'!$K:$K,"Current",'06_EVIDENCE_REGISTER'!$I:$I,"&gt;="&amp;TODAY())&gt;0,"Current evidence","Missing / stale / mismatched")))</f>
        <v/>
      </c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TRT-0035</t>
        </is>
      </c>
      <c r="B39" s="46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76">
        <f>IF(B39="","",IF(P39="","Missing evidence",IF(COUNTIFS('06_EVIDENCE_REGISTER'!$A:$A,P39,'06_EVIDENCE_REGISTER'!$B:$B,A39,'06_EVIDENCE_REGISTER'!$K:$K,"Current",'06_EVIDENCE_REGISTER'!$I:$I,"&gt;="&amp;TODAY())&gt;0,"Current evidence","Missing / stale / mismatched")))</f>
        <v/>
      </c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TRT-0036</t>
        </is>
      </c>
      <c r="B40" s="46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46" t="n"/>
      <c r="N40" s="46" t="n"/>
      <c r="O40" s="46" t="n"/>
      <c r="P40" s="46" t="n"/>
      <c r="Q40" s="76">
        <f>IF(B40="","",IF(P40="","Missing evidence",IF(COUNTIFS('06_EVIDENCE_REGISTER'!$A:$A,P40,'06_EVIDENCE_REGISTER'!$B:$B,A40,'06_EVIDENCE_REGISTER'!$K:$K,"Current",'06_EVIDENCE_REGISTER'!$I:$I,"&gt;="&amp;TODAY())&gt;0,"Current evidence","Missing / stale / mismatched")))</f>
        <v/>
      </c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TRT-0037</t>
        </is>
      </c>
      <c r="B41" s="46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46" t="n"/>
      <c r="N41" s="46" t="n"/>
      <c r="O41" s="46" t="n"/>
      <c r="P41" s="46" t="n"/>
      <c r="Q41" s="76">
        <f>IF(B41="","",IF(P41="","Missing evidence",IF(COUNTIFS('06_EVIDENCE_REGISTER'!$A:$A,P41,'06_EVIDENCE_REGISTER'!$B:$B,A41,'06_EVIDENCE_REGISTER'!$K:$K,"Current",'06_EVIDENCE_REGISTER'!$I:$I,"&gt;="&amp;TODAY())&gt;0,"Current evidence","Missing / stale / mismatched")))</f>
        <v/>
      </c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TRT-0038</t>
        </is>
      </c>
      <c r="B42" s="46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46" t="n"/>
      <c r="N42" s="46" t="n"/>
      <c r="O42" s="46" t="n"/>
      <c r="P42" s="46" t="n"/>
      <c r="Q42" s="76">
        <f>IF(B42="","",IF(P42="","Missing evidence",IF(COUNTIFS('06_EVIDENCE_REGISTER'!$A:$A,P42,'06_EVIDENCE_REGISTER'!$B:$B,A42,'06_EVIDENCE_REGISTER'!$K:$K,"Current",'06_EVIDENCE_REGISTER'!$I:$I,"&gt;="&amp;TODAY())&gt;0,"Current evidence","Missing / stale / mismatched")))</f>
        <v/>
      </c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TRT-0039</t>
        </is>
      </c>
      <c r="B43" s="46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46" t="n"/>
      <c r="N43" s="46" t="n"/>
      <c r="O43" s="46" t="n"/>
      <c r="P43" s="46" t="n"/>
      <c r="Q43" s="76">
        <f>IF(B43="","",IF(P43="","Missing evidence",IF(COUNTIFS('06_EVIDENCE_REGISTER'!$A:$A,P43,'06_EVIDENCE_REGISTER'!$B:$B,A43,'06_EVIDENCE_REGISTER'!$K:$K,"Current",'06_EVIDENCE_REGISTER'!$I:$I,"&gt;="&amp;TODAY())&gt;0,"Current evidence","Missing / stale / mismatched")))</f>
        <v/>
      </c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TRT-0040</t>
        </is>
      </c>
      <c r="B44" s="46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46" t="n"/>
      <c r="N44" s="46" t="n"/>
      <c r="O44" s="46" t="n"/>
      <c r="P44" s="46" t="n"/>
      <c r="Q44" s="76">
        <f>IF(B44="","",IF(P44="","Missing evidence",IF(COUNTIFS('06_EVIDENCE_REGISTER'!$A:$A,P44,'06_EVIDENCE_REGISTER'!$B:$B,A44,'06_EVIDENCE_REGISTER'!$K:$K,"Current",'06_EVIDENCE_REGISTER'!$I:$I,"&gt;="&amp;TODAY())&gt;0,"Current evidence","Missing / stale / mismatched")))</f>
        <v/>
      </c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TRT-0041</t>
        </is>
      </c>
      <c r="B45" s="46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46" t="n"/>
      <c r="N45" s="46" t="n"/>
      <c r="O45" s="46" t="n"/>
      <c r="P45" s="46" t="n"/>
      <c r="Q45" s="76">
        <f>IF(B45="","",IF(P45="","Missing evidence",IF(COUNTIFS('06_EVIDENCE_REGISTER'!$A:$A,P45,'06_EVIDENCE_REGISTER'!$B:$B,A45,'06_EVIDENCE_REGISTER'!$K:$K,"Current",'06_EVIDENCE_REGISTER'!$I:$I,"&gt;="&amp;TODAY())&gt;0,"Current evidence","Missing / stale / mismatched")))</f>
        <v/>
      </c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TRT-0042</t>
        </is>
      </c>
      <c r="B46" s="46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46" t="n"/>
      <c r="N46" s="46" t="n"/>
      <c r="O46" s="46" t="n"/>
      <c r="P46" s="46" t="n"/>
      <c r="Q46" s="76">
        <f>IF(B46="","",IF(P46="","Missing evidence",IF(COUNTIFS('06_EVIDENCE_REGISTER'!$A:$A,P46,'06_EVIDENCE_REGISTER'!$B:$B,A46,'06_EVIDENCE_REGISTER'!$K:$K,"Current",'06_EVIDENCE_REGISTER'!$I:$I,"&gt;="&amp;TODAY())&gt;0,"Current evidence","Missing / stale / mismatched")))</f>
        <v/>
      </c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TRT-0043</t>
        </is>
      </c>
      <c r="B47" s="46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46" t="n"/>
      <c r="N47" s="46" t="n"/>
      <c r="O47" s="46" t="n"/>
      <c r="P47" s="46" t="n"/>
      <c r="Q47" s="76">
        <f>IF(B47="","",IF(P47="","Missing evidence",IF(COUNTIFS('06_EVIDENCE_REGISTER'!$A:$A,P47,'06_EVIDENCE_REGISTER'!$B:$B,A47,'06_EVIDENCE_REGISTER'!$K:$K,"Current",'06_EVIDENCE_REGISTER'!$I:$I,"&gt;="&amp;TODAY())&gt;0,"Current evidence","Missing / stale / mismatched")))</f>
        <v/>
      </c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TRT-0044</t>
        </is>
      </c>
      <c r="B48" s="46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46" t="n"/>
      <c r="N48" s="46" t="n"/>
      <c r="O48" s="46" t="n"/>
      <c r="P48" s="46" t="n"/>
      <c r="Q48" s="76">
        <f>IF(B48="","",IF(P48="","Missing evidence",IF(COUNTIFS('06_EVIDENCE_REGISTER'!$A:$A,P48,'06_EVIDENCE_REGISTER'!$B:$B,A48,'06_EVIDENCE_REGISTER'!$K:$K,"Current",'06_EVIDENCE_REGISTER'!$I:$I,"&gt;="&amp;TODAY())&gt;0,"Current evidence","Missing / stale / mismatched")))</f>
        <v/>
      </c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TRT-0045</t>
        </is>
      </c>
      <c r="B49" s="46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46" t="n"/>
      <c r="N49" s="46" t="n"/>
      <c r="O49" s="46" t="n"/>
      <c r="P49" s="46" t="n"/>
      <c r="Q49" s="76">
        <f>IF(B49="","",IF(P49="","Missing evidence",IF(COUNTIFS('06_EVIDENCE_REGISTER'!$A:$A,P49,'06_EVIDENCE_REGISTER'!$B:$B,A49,'06_EVIDENCE_REGISTER'!$K:$K,"Current",'06_EVIDENCE_REGISTER'!$I:$I,"&gt;="&amp;TODAY())&gt;0,"Current evidence","Missing / stale / mismatched")))</f>
        <v/>
      </c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TRT-0046</t>
        </is>
      </c>
      <c r="B50" s="46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46" t="n"/>
      <c r="N50" s="46" t="n"/>
      <c r="O50" s="46" t="n"/>
      <c r="P50" s="46" t="n"/>
      <c r="Q50" s="76">
        <f>IF(B50="","",IF(P50="","Missing evidence",IF(COUNTIFS('06_EVIDENCE_REGISTER'!$A:$A,P50,'06_EVIDENCE_REGISTER'!$B:$B,A50,'06_EVIDENCE_REGISTER'!$K:$K,"Current",'06_EVIDENCE_REGISTER'!$I:$I,"&gt;="&amp;TODAY())&gt;0,"Current evidence","Missing / stale / mismatched")))</f>
        <v/>
      </c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TRT-0047</t>
        </is>
      </c>
      <c r="B51" s="46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46" t="n"/>
      <c r="N51" s="46" t="n"/>
      <c r="O51" s="46" t="n"/>
      <c r="P51" s="46" t="n"/>
      <c r="Q51" s="76">
        <f>IF(B51="","",IF(P51="","Missing evidence",IF(COUNTIFS('06_EVIDENCE_REGISTER'!$A:$A,P51,'06_EVIDENCE_REGISTER'!$B:$B,A51,'06_EVIDENCE_REGISTER'!$K:$K,"Current",'06_EVIDENCE_REGISTER'!$I:$I,"&gt;="&amp;TODAY())&gt;0,"Current evidence","Missing / stale / mismatched")))</f>
        <v/>
      </c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TRT-0048</t>
        </is>
      </c>
      <c r="B52" s="46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46" t="n"/>
      <c r="N52" s="46" t="n"/>
      <c r="O52" s="46" t="n"/>
      <c r="P52" s="46" t="n"/>
      <c r="Q52" s="76">
        <f>IF(B52="","",IF(P52="","Missing evidence",IF(COUNTIFS('06_EVIDENCE_REGISTER'!$A:$A,P52,'06_EVIDENCE_REGISTER'!$B:$B,A52,'06_EVIDENCE_REGISTER'!$K:$K,"Current",'06_EVIDENCE_REGISTER'!$I:$I,"&gt;="&amp;TODAY())&gt;0,"Current evidence","Missing / stale / mismatched")))</f>
        <v/>
      </c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TRT-0049</t>
        </is>
      </c>
      <c r="B53" s="46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46" t="n"/>
      <c r="N53" s="46" t="n"/>
      <c r="O53" s="46" t="n"/>
      <c r="P53" s="46" t="n"/>
      <c r="Q53" s="76">
        <f>IF(B53="","",IF(P53="","Missing evidence",IF(COUNTIFS('06_EVIDENCE_REGISTER'!$A:$A,P53,'06_EVIDENCE_REGISTER'!$B:$B,A53,'06_EVIDENCE_REGISTER'!$K:$K,"Current",'06_EVIDENCE_REGISTER'!$I:$I,"&gt;="&amp;TODAY())&gt;0,"Current evidence","Missing / stale / mismatched")))</f>
        <v/>
      </c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TRT-0050</t>
        </is>
      </c>
      <c r="B54" s="46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46" t="n"/>
      <c r="N54" s="46" t="n"/>
      <c r="O54" s="46" t="n"/>
      <c r="P54" s="46" t="n"/>
      <c r="Q54" s="76">
        <f>IF(B54="","",IF(P54="","Missing evidence",IF(COUNTIFS('06_EVIDENCE_REGISTER'!$A:$A,P54,'06_EVIDENCE_REGISTER'!$B:$B,A54,'06_EVIDENCE_REGISTER'!$K:$K,"Current",'06_EVIDENCE_REGISTER'!$I:$I,"&gt;="&amp;TODAY())&gt;0,"Current evidence","Missing / stale / mismatched")))</f>
        <v/>
      </c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TRT-0051</t>
        </is>
      </c>
      <c r="B55" s="46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  <c r="M55" s="46" t="n"/>
      <c r="N55" s="46" t="n"/>
      <c r="O55" s="46" t="n"/>
      <c r="P55" s="46" t="n"/>
      <c r="Q55" s="76">
        <f>IF(B55="","",IF(P55="","Missing evidence",IF(COUNTIFS('06_EVIDENCE_REGISTER'!$A:$A,P55,'06_EVIDENCE_REGISTER'!$B:$B,A55,'06_EVIDENCE_REGISTER'!$K:$K,"Current",'06_EVIDENCE_REGISTER'!$I:$I,"&gt;="&amp;TODAY())&gt;0,"Current evidence","Missing / stale / mismatched")))</f>
        <v/>
      </c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TRT-0052</t>
        </is>
      </c>
      <c r="B56" s="46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  <c r="M56" s="46" t="n"/>
      <c r="N56" s="46" t="n"/>
      <c r="O56" s="46" t="n"/>
      <c r="P56" s="46" t="n"/>
      <c r="Q56" s="76">
        <f>IF(B56="","",IF(P56="","Missing evidence",IF(COUNTIFS('06_EVIDENCE_REGISTER'!$A:$A,P56,'06_EVIDENCE_REGISTER'!$B:$B,A56,'06_EVIDENCE_REGISTER'!$K:$K,"Current",'06_EVIDENCE_REGISTER'!$I:$I,"&gt;="&amp;TODAY())&gt;0,"Current evidence","Missing / stale / mismatched")))</f>
        <v/>
      </c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TRT-0053</t>
        </is>
      </c>
      <c r="B57" s="46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46" t="n"/>
      <c r="N57" s="46" t="n"/>
      <c r="O57" s="46" t="n"/>
      <c r="P57" s="46" t="n"/>
      <c r="Q57" s="76">
        <f>IF(B57="","",IF(P57="","Missing evidence",IF(COUNTIFS('06_EVIDENCE_REGISTER'!$A:$A,P57,'06_EVIDENCE_REGISTER'!$B:$B,A57,'06_EVIDENCE_REGISTER'!$K:$K,"Current",'06_EVIDENCE_REGISTER'!$I:$I,"&gt;="&amp;TODAY())&gt;0,"Current evidence","Missing / stale / mismatched")))</f>
        <v/>
      </c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TRT-0054</t>
        </is>
      </c>
      <c r="B58" s="46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  <c r="M58" s="46" t="n"/>
      <c r="N58" s="46" t="n"/>
      <c r="O58" s="46" t="n"/>
      <c r="P58" s="46" t="n"/>
      <c r="Q58" s="76">
        <f>IF(B58="","",IF(P58="","Missing evidence",IF(COUNTIFS('06_EVIDENCE_REGISTER'!$A:$A,P58,'06_EVIDENCE_REGISTER'!$B:$B,A58,'06_EVIDENCE_REGISTER'!$K:$K,"Current",'06_EVIDENCE_REGISTER'!$I:$I,"&gt;="&amp;TODAY())&gt;0,"Current evidence","Missing / stale / mismatched")))</f>
        <v/>
      </c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TRT-0055</t>
        </is>
      </c>
      <c r="B59" s="46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  <c r="M59" s="46" t="n"/>
      <c r="N59" s="46" t="n"/>
      <c r="O59" s="46" t="n"/>
      <c r="P59" s="46" t="n"/>
      <c r="Q59" s="76">
        <f>IF(B59="","",IF(P59="","Missing evidence",IF(COUNTIFS('06_EVIDENCE_REGISTER'!$A:$A,P59,'06_EVIDENCE_REGISTER'!$B:$B,A59,'06_EVIDENCE_REGISTER'!$K:$K,"Current",'06_EVIDENCE_REGISTER'!$I:$I,"&gt;="&amp;TODAY())&gt;0,"Current evidence","Missing / stale / mismatched")))</f>
        <v/>
      </c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TRT-0056</t>
        </is>
      </c>
      <c r="B60" s="46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  <c r="M60" s="46" t="n"/>
      <c r="N60" s="46" t="n"/>
      <c r="O60" s="46" t="n"/>
      <c r="P60" s="46" t="n"/>
      <c r="Q60" s="76">
        <f>IF(B60="","",IF(P60="","Missing evidence",IF(COUNTIFS('06_EVIDENCE_REGISTER'!$A:$A,P60,'06_EVIDENCE_REGISTER'!$B:$B,A60,'06_EVIDENCE_REGISTER'!$K:$K,"Current",'06_EVIDENCE_REGISTER'!$I:$I,"&gt;="&amp;TODAY())&gt;0,"Current evidence","Missing / stale / mismatched")))</f>
        <v/>
      </c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TRT-0057</t>
        </is>
      </c>
      <c r="B61" s="46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  <c r="M61" s="46" t="n"/>
      <c r="N61" s="46" t="n"/>
      <c r="O61" s="46" t="n"/>
      <c r="P61" s="46" t="n"/>
      <c r="Q61" s="76">
        <f>IF(B61="","",IF(P61="","Missing evidence",IF(COUNTIFS('06_EVIDENCE_REGISTER'!$A:$A,P61,'06_EVIDENCE_REGISTER'!$B:$B,A61,'06_EVIDENCE_REGISTER'!$K:$K,"Current",'06_EVIDENCE_REGISTER'!$I:$I,"&gt;="&amp;TODAY())&gt;0,"Current evidence","Missing / stale / mismatched")))</f>
        <v/>
      </c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TRT-0058</t>
        </is>
      </c>
      <c r="B62" s="46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  <c r="M62" s="46" t="n"/>
      <c r="N62" s="46" t="n"/>
      <c r="O62" s="46" t="n"/>
      <c r="P62" s="46" t="n"/>
      <c r="Q62" s="76">
        <f>IF(B62="","",IF(P62="","Missing evidence",IF(COUNTIFS('06_EVIDENCE_REGISTER'!$A:$A,P62,'06_EVIDENCE_REGISTER'!$B:$B,A62,'06_EVIDENCE_REGISTER'!$K:$K,"Current",'06_EVIDENCE_REGISTER'!$I:$I,"&gt;="&amp;TODAY())&gt;0,"Current evidence","Missing / stale / mismatched")))</f>
        <v/>
      </c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TRT-0059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76">
        <f>IF(B63="","",IF(P63="","Missing evidence",IF(COUNTIFS('06_EVIDENCE_REGISTER'!$A:$A,P63,'06_EVIDENCE_REGISTER'!$B:$B,A63,'06_EVIDENCE_REGISTER'!$K:$K,"Current",'06_EVIDENCE_REGISTER'!$I:$I,"&gt;="&amp;TODAY())&gt;0,"Current evidence","Missing / stale / mismatched")))</f>
        <v/>
      </c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TRT-0060</t>
        </is>
      </c>
      <c r="B64" s="46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  <c r="M64" s="46" t="n"/>
      <c r="N64" s="46" t="n"/>
      <c r="O64" s="46" t="n"/>
      <c r="P64" s="46" t="n"/>
      <c r="Q64" s="76">
        <f>IF(B64="","",IF(P64="","Missing evidence",IF(COUNTIFS('06_EVIDENCE_REGISTER'!$A:$A,P64,'06_EVIDENCE_REGISTER'!$B:$B,A64,'06_EVIDENCE_REGISTER'!$K:$K,"Current",'06_EVIDENCE_REGISTER'!$I:$I,"&gt;="&amp;TODAY())&gt;0,"Current evidence","Missing / stale / mismatched")))</f>
        <v/>
      </c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TRT-0061</t>
        </is>
      </c>
      <c r="B65" s="46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46" t="n"/>
      <c r="M65" s="46" t="n"/>
      <c r="N65" s="46" t="n"/>
      <c r="O65" s="46" t="n"/>
      <c r="P65" s="46" t="n"/>
      <c r="Q65" s="76">
        <f>IF(B65="","",IF(P65="","Missing evidence",IF(COUNTIFS('06_EVIDENCE_REGISTER'!$A:$A,P65,'06_EVIDENCE_REGISTER'!$B:$B,A65,'06_EVIDENCE_REGISTER'!$K:$K,"Current",'06_EVIDENCE_REGISTER'!$I:$I,"&gt;="&amp;TODAY())&gt;0,"Current evidence","Missing / stale / mismatched")))</f>
        <v/>
      </c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TRT-0062</t>
        </is>
      </c>
      <c r="B66" s="46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46" t="n"/>
      <c r="M66" s="46" t="n"/>
      <c r="N66" s="46" t="n"/>
      <c r="O66" s="46" t="n"/>
      <c r="P66" s="46" t="n"/>
      <c r="Q66" s="76">
        <f>IF(B66="","",IF(P66="","Missing evidence",IF(COUNTIFS('06_EVIDENCE_REGISTER'!$A:$A,P66,'06_EVIDENCE_REGISTER'!$B:$B,A66,'06_EVIDENCE_REGISTER'!$K:$K,"Current",'06_EVIDENCE_REGISTER'!$I:$I,"&gt;="&amp;TODAY())&gt;0,"Current evidence","Missing / stale / mismatched")))</f>
        <v/>
      </c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TRT-0063</t>
        </is>
      </c>
      <c r="B67" s="46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46" t="n"/>
      <c r="M67" s="46" t="n"/>
      <c r="N67" s="46" t="n"/>
      <c r="O67" s="46" t="n"/>
      <c r="P67" s="46" t="n"/>
      <c r="Q67" s="76">
        <f>IF(B67="","",IF(P67="","Missing evidence",IF(COUNTIFS('06_EVIDENCE_REGISTER'!$A:$A,P67,'06_EVIDENCE_REGISTER'!$B:$B,A67,'06_EVIDENCE_REGISTER'!$K:$K,"Current",'06_EVIDENCE_REGISTER'!$I:$I,"&gt;="&amp;TODAY())&gt;0,"Current evidence","Missing / stale / mismatched")))</f>
        <v/>
      </c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TRT-0064</t>
        </is>
      </c>
      <c r="B68" s="46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46" t="n"/>
      <c r="M68" s="46" t="n"/>
      <c r="N68" s="46" t="n"/>
      <c r="O68" s="46" t="n"/>
      <c r="P68" s="46" t="n"/>
      <c r="Q68" s="76">
        <f>IF(B68="","",IF(P68="","Missing evidence",IF(COUNTIFS('06_EVIDENCE_REGISTER'!$A:$A,P68,'06_EVIDENCE_REGISTER'!$B:$B,A68,'06_EVIDENCE_REGISTER'!$K:$K,"Current",'06_EVIDENCE_REGISTER'!$I:$I,"&gt;="&amp;TODAY())&gt;0,"Current evidence","Missing / stale / mismatched")))</f>
        <v/>
      </c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TRT-0065</t>
        </is>
      </c>
      <c r="B69" s="46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46" t="n"/>
      <c r="N69" s="46" t="n"/>
      <c r="O69" s="46" t="n"/>
      <c r="P69" s="46" t="n"/>
      <c r="Q69" s="76">
        <f>IF(B69="","",IF(P69="","Missing evidence",IF(COUNTIFS('06_EVIDENCE_REGISTER'!$A:$A,P69,'06_EVIDENCE_REGISTER'!$B:$B,A69,'06_EVIDENCE_REGISTER'!$K:$K,"Current",'06_EVIDENCE_REGISTER'!$I:$I,"&gt;="&amp;TODAY())&gt;0,"Current evidence","Missing / stale / mismatched")))</f>
        <v/>
      </c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TRT-0066</t>
        </is>
      </c>
      <c r="B70" s="46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46" t="n"/>
      <c r="N70" s="46" t="n"/>
      <c r="O70" s="46" t="n"/>
      <c r="P70" s="46" t="n"/>
      <c r="Q70" s="76">
        <f>IF(B70="","",IF(P70="","Missing evidence",IF(COUNTIFS('06_EVIDENCE_REGISTER'!$A:$A,P70,'06_EVIDENCE_REGISTER'!$B:$B,A70,'06_EVIDENCE_REGISTER'!$K:$K,"Current",'06_EVIDENCE_REGISTER'!$I:$I,"&gt;="&amp;TODAY())&gt;0,"Current evidence","Missing / stale / mismatched")))</f>
        <v/>
      </c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TRT-0067</t>
        </is>
      </c>
      <c r="B71" s="46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46" t="n"/>
      <c r="N71" s="46" t="n"/>
      <c r="O71" s="46" t="n"/>
      <c r="P71" s="46" t="n"/>
      <c r="Q71" s="76">
        <f>IF(B71="","",IF(P71="","Missing evidence",IF(COUNTIFS('06_EVIDENCE_REGISTER'!$A:$A,P71,'06_EVIDENCE_REGISTER'!$B:$B,A71,'06_EVIDENCE_REGISTER'!$K:$K,"Current",'06_EVIDENCE_REGISTER'!$I:$I,"&gt;="&amp;TODAY())&gt;0,"Current evidence","Missing / stale / mismatched")))</f>
        <v/>
      </c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TRT-0068</t>
        </is>
      </c>
      <c r="B72" s="46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46" t="n"/>
      <c r="N72" s="46" t="n"/>
      <c r="O72" s="46" t="n"/>
      <c r="P72" s="46" t="n"/>
      <c r="Q72" s="76">
        <f>IF(B72="","",IF(P72="","Missing evidence",IF(COUNTIFS('06_EVIDENCE_REGISTER'!$A:$A,P72,'06_EVIDENCE_REGISTER'!$B:$B,A72,'06_EVIDENCE_REGISTER'!$K:$K,"Current",'06_EVIDENCE_REGISTER'!$I:$I,"&gt;="&amp;TODAY())&gt;0,"Current evidence","Missing / stale / mismatched")))</f>
        <v/>
      </c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TRT-0069</t>
        </is>
      </c>
      <c r="B73" s="46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46" t="n"/>
      <c r="O73" s="46" t="n"/>
      <c r="P73" s="46" t="n"/>
      <c r="Q73" s="76">
        <f>IF(B73="","",IF(P73="","Missing evidence",IF(COUNTIFS('06_EVIDENCE_REGISTER'!$A:$A,P73,'06_EVIDENCE_REGISTER'!$B:$B,A73,'06_EVIDENCE_REGISTER'!$K:$K,"Current",'06_EVIDENCE_REGISTER'!$I:$I,"&gt;="&amp;TODAY())&gt;0,"Current evidence","Missing / stale / mismatched")))</f>
        <v/>
      </c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TRT-0070</t>
        </is>
      </c>
      <c r="B74" s="46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46" t="n"/>
      <c r="N74" s="46" t="n"/>
      <c r="O74" s="46" t="n"/>
      <c r="P74" s="46" t="n"/>
      <c r="Q74" s="76">
        <f>IF(B74="","",IF(P74="","Missing evidence",IF(COUNTIFS('06_EVIDENCE_REGISTER'!$A:$A,P74,'06_EVIDENCE_REGISTER'!$B:$B,A74,'06_EVIDENCE_REGISTER'!$K:$K,"Current",'06_EVIDENCE_REGISTER'!$I:$I,"&gt;="&amp;TODAY())&gt;0,"Current evidence","Missing / stale / mismatched")))</f>
        <v/>
      </c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TRT-0071</t>
        </is>
      </c>
      <c r="B75" s="46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46" t="n"/>
      <c r="O75" s="46" t="n"/>
      <c r="P75" s="46" t="n"/>
      <c r="Q75" s="76">
        <f>IF(B75="","",IF(P75="","Missing evidence",IF(COUNTIFS('06_EVIDENCE_REGISTER'!$A:$A,P75,'06_EVIDENCE_REGISTER'!$B:$B,A75,'06_EVIDENCE_REGISTER'!$K:$K,"Current",'06_EVIDENCE_REGISTER'!$I:$I,"&gt;="&amp;TODAY())&gt;0,"Current evidence","Missing / stale / mismatched")))</f>
        <v/>
      </c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TRT-0072</t>
        </is>
      </c>
      <c r="B76" s="46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  <c r="N76" s="46" t="n"/>
      <c r="O76" s="46" t="n"/>
      <c r="P76" s="46" t="n"/>
      <c r="Q76" s="76">
        <f>IF(B76="","",IF(P76="","Missing evidence",IF(COUNTIFS('06_EVIDENCE_REGISTER'!$A:$A,P76,'06_EVIDENCE_REGISTER'!$B:$B,A76,'06_EVIDENCE_REGISTER'!$K:$K,"Current",'06_EVIDENCE_REGISTER'!$I:$I,"&gt;="&amp;TODAY())&gt;0,"Current evidence","Missing / stale / mismatched")))</f>
        <v/>
      </c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TRT-0073</t>
        </is>
      </c>
      <c r="B77" s="46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46" t="n"/>
      <c r="N77" s="46" t="n"/>
      <c r="O77" s="46" t="n"/>
      <c r="P77" s="46" t="n"/>
      <c r="Q77" s="76">
        <f>IF(B77="","",IF(P77="","Missing evidence",IF(COUNTIFS('06_EVIDENCE_REGISTER'!$A:$A,P77,'06_EVIDENCE_REGISTER'!$B:$B,A77,'06_EVIDENCE_REGISTER'!$K:$K,"Current",'06_EVIDENCE_REGISTER'!$I:$I,"&gt;="&amp;TODAY())&gt;0,"Current evidence","Missing / stale / mismatched")))</f>
        <v/>
      </c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TRT-0074</t>
        </is>
      </c>
      <c r="B78" s="46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46" t="n"/>
      <c r="N78" s="46" t="n"/>
      <c r="O78" s="46" t="n"/>
      <c r="P78" s="46" t="n"/>
      <c r="Q78" s="76">
        <f>IF(B78="","",IF(P78="","Missing evidence",IF(COUNTIFS('06_EVIDENCE_REGISTER'!$A:$A,P78,'06_EVIDENCE_REGISTER'!$B:$B,A78,'06_EVIDENCE_REGISTER'!$K:$K,"Current",'06_EVIDENCE_REGISTER'!$I:$I,"&gt;="&amp;TODAY())&gt;0,"Current evidence","Missing / stale / mismatched")))</f>
        <v/>
      </c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TRT-0075</t>
        </is>
      </c>
      <c r="B79" s="46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46" t="n"/>
      <c r="N79" s="46" t="n"/>
      <c r="O79" s="46" t="n"/>
      <c r="P79" s="46" t="n"/>
      <c r="Q79" s="76">
        <f>IF(B79="","",IF(P79="","Missing evidence",IF(COUNTIFS('06_EVIDENCE_REGISTER'!$A:$A,P79,'06_EVIDENCE_REGISTER'!$B:$B,A79,'06_EVIDENCE_REGISTER'!$K:$K,"Current",'06_EVIDENCE_REGISTER'!$I:$I,"&gt;="&amp;TODAY())&gt;0,"Current evidence","Missing / stale / mismatched")))</f>
        <v/>
      </c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TRT-0076</t>
        </is>
      </c>
      <c r="B80" s="46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46" t="n"/>
      <c r="N80" s="46" t="n"/>
      <c r="O80" s="46" t="n"/>
      <c r="P80" s="46" t="n"/>
      <c r="Q80" s="76">
        <f>IF(B80="","",IF(P80="","Missing evidence",IF(COUNTIFS('06_EVIDENCE_REGISTER'!$A:$A,P80,'06_EVIDENCE_REGISTER'!$B:$B,A80,'06_EVIDENCE_REGISTER'!$K:$K,"Current",'06_EVIDENCE_REGISTER'!$I:$I,"&gt;="&amp;TODAY())&gt;0,"Current evidence","Missing / stale / mismatched")))</f>
        <v/>
      </c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TRT-0077</t>
        </is>
      </c>
      <c r="B81" s="46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46" t="n"/>
      <c r="N81" s="46" t="n"/>
      <c r="O81" s="46" t="n"/>
      <c r="P81" s="46" t="n"/>
      <c r="Q81" s="76">
        <f>IF(B81="","",IF(P81="","Missing evidence",IF(COUNTIFS('06_EVIDENCE_REGISTER'!$A:$A,P81,'06_EVIDENCE_REGISTER'!$B:$B,A81,'06_EVIDENCE_REGISTER'!$K:$K,"Current",'06_EVIDENCE_REGISTER'!$I:$I,"&gt;="&amp;TODAY())&gt;0,"Current evidence","Missing / stale / mismatched")))</f>
        <v/>
      </c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TRT-0078</t>
        </is>
      </c>
      <c r="B82" s="46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46" t="n"/>
      <c r="N82" s="46" t="n"/>
      <c r="O82" s="46" t="n"/>
      <c r="P82" s="46" t="n"/>
      <c r="Q82" s="76">
        <f>IF(B82="","",IF(P82="","Missing evidence",IF(COUNTIFS('06_EVIDENCE_REGISTER'!$A:$A,P82,'06_EVIDENCE_REGISTER'!$B:$B,A82,'06_EVIDENCE_REGISTER'!$K:$K,"Current",'06_EVIDENCE_REGISTER'!$I:$I,"&gt;="&amp;TODAY())&gt;0,"Current evidence","Missing / stale / mismatched")))</f>
        <v/>
      </c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TRT-0079</t>
        </is>
      </c>
      <c r="B83" s="46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46" t="n"/>
      <c r="N83" s="46" t="n"/>
      <c r="O83" s="46" t="n"/>
      <c r="P83" s="46" t="n"/>
      <c r="Q83" s="76">
        <f>IF(B83="","",IF(P83="","Missing evidence",IF(COUNTIFS('06_EVIDENCE_REGISTER'!$A:$A,P83,'06_EVIDENCE_REGISTER'!$B:$B,A83,'06_EVIDENCE_REGISTER'!$K:$K,"Current",'06_EVIDENCE_REGISTER'!$I:$I,"&gt;="&amp;TODAY())&gt;0,"Current evidence","Missing / stale / mismatched")))</f>
        <v/>
      </c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TRT-0080</t>
        </is>
      </c>
      <c r="B84" s="46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46" t="n"/>
      <c r="N84" s="46" t="n"/>
      <c r="O84" s="46" t="n"/>
      <c r="P84" s="46" t="n"/>
      <c r="Q84" s="76">
        <f>IF(B84="","",IF(P84="","Missing evidence",IF(COUNTIFS('06_EVIDENCE_REGISTER'!$A:$A,P84,'06_EVIDENCE_REGISTER'!$B:$B,A84,'06_EVIDENCE_REGISTER'!$K:$K,"Current",'06_EVIDENCE_REGISTER'!$I:$I,"&gt;="&amp;TODAY())&gt;0,"Current evidence","Missing / stale / mismatched")))</f>
        <v/>
      </c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TRT-0081</t>
        </is>
      </c>
      <c r="B85" s="46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46" t="n"/>
      <c r="L85" s="46" t="n"/>
      <c r="M85" s="46" t="n"/>
      <c r="N85" s="46" t="n"/>
      <c r="O85" s="46" t="n"/>
      <c r="P85" s="46" t="n"/>
      <c r="Q85" s="76">
        <f>IF(B85="","",IF(P85="","Missing evidence",IF(COUNTIFS('06_EVIDENCE_REGISTER'!$A:$A,P85,'06_EVIDENCE_REGISTER'!$B:$B,A85,'06_EVIDENCE_REGISTER'!$K:$K,"Current",'06_EVIDENCE_REGISTER'!$I:$I,"&gt;="&amp;TODAY())&gt;0,"Current evidence","Missing / stale / mismatched")))</f>
        <v/>
      </c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TRT-0082</t>
        </is>
      </c>
      <c r="B86" s="46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46" t="n"/>
      <c r="L86" s="46" t="n"/>
      <c r="M86" s="46" t="n"/>
      <c r="N86" s="46" t="n"/>
      <c r="O86" s="46" t="n"/>
      <c r="P86" s="46" t="n"/>
      <c r="Q86" s="76">
        <f>IF(B86="","",IF(P86="","Missing evidence",IF(COUNTIFS('06_EVIDENCE_REGISTER'!$A:$A,P86,'06_EVIDENCE_REGISTER'!$B:$B,A86,'06_EVIDENCE_REGISTER'!$K:$K,"Current",'06_EVIDENCE_REGISTER'!$I:$I,"&gt;="&amp;TODAY())&gt;0,"Current evidence","Missing / stale / mismatched")))</f>
        <v/>
      </c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TRT-0083</t>
        </is>
      </c>
      <c r="B87" s="46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  <c r="M87" s="46" t="n"/>
      <c r="N87" s="46" t="n"/>
      <c r="O87" s="46" t="n"/>
      <c r="P87" s="46" t="n"/>
      <c r="Q87" s="76">
        <f>IF(B87="","",IF(P87="","Missing evidence",IF(COUNTIFS('06_EVIDENCE_REGISTER'!$A:$A,P87,'06_EVIDENCE_REGISTER'!$B:$B,A87,'06_EVIDENCE_REGISTER'!$K:$K,"Current",'06_EVIDENCE_REGISTER'!$I:$I,"&gt;="&amp;TODAY())&gt;0,"Current evidence","Missing / stale / mismatched")))</f>
        <v/>
      </c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TRT-0084</t>
        </is>
      </c>
      <c r="B88" s="46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46" t="n"/>
      <c r="L88" s="46" t="n"/>
      <c r="M88" s="46" t="n"/>
      <c r="N88" s="46" t="n"/>
      <c r="O88" s="46" t="n"/>
      <c r="P88" s="46" t="n"/>
      <c r="Q88" s="76">
        <f>IF(B88="","",IF(P88="","Missing evidence",IF(COUNTIFS('06_EVIDENCE_REGISTER'!$A:$A,P88,'06_EVIDENCE_REGISTER'!$B:$B,A88,'06_EVIDENCE_REGISTER'!$K:$K,"Current",'06_EVIDENCE_REGISTER'!$I:$I,"&gt;="&amp;TODAY())&gt;0,"Current evidence","Missing / stale / mismatched")))</f>
        <v/>
      </c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TRT-0085</t>
        </is>
      </c>
      <c r="B89" s="46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46" t="n"/>
      <c r="N89" s="46" t="n"/>
      <c r="O89" s="46" t="n"/>
      <c r="P89" s="46" t="n"/>
      <c r="Q89" s="76">
        <f>IF(B89="","",IF(P89="","Missing evidence",IF(COUNTIFS('06_EVIDENCE_REGISTER'!$A:$A,P89,'06_EVIDENCE_REGISTER'!$B:$B,A89,'06_EVIDENCE_REGISTER'!$K:$K,"Current",'06_EVIDENCE_REGISTER'!$I:$I,"&gt;="&amp;TODAY())&gt;0,"Current evidence","Missing / stale / mismatched")))</f>
        <v/>
      </c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TRT-0086</t>
        </is>
      </c>
      <c r="B90" s="46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  <c r="M90" s="46" t="n"/>
      <c r="N90" s="46" t="n"/>
      <c r="O90" s="46" t="n"/>
      <c r="P90" s="46" t="n"/>
      <c r="Q90" s="76">
        <f>IF(B90="","",IF(P90="","Missing evidence",IF(COUNTIFS('06_EVIDENCE_REGISTER'!$A:$A,P90,'06_EVIDENCE_REGISTER'!$B:$B,A90,'06_EVIDENCE_REGISTER'!$K:$K,"Current",'06_EVIDENCE_REGISTER'!$I:$I,"&gt;="&amp;TODAY())&gt;0,"Current evidence","Missing / stale / mismatched")))</f>
        <v/>
      </c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TRT-0087</t>
        </is>
      </c>
      <c r="B91" s="46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46" t="n"/>
      <c r="L91" s="46" t="n"/>
      <c r="M91" s="46" t="n"/>
      <c r="N91" s="46" t="n"/>
      <c r="O91" s="46" t="n"/>
      <c r="P91" s="46" t="n"/>
      <c r="Q91" s="76">
        <f>IF(B91="","",IF(P91="","Missing evidence",IF(COUNTIFS('06_EVIDENCE_REGISTER'!$A:$A,P91,'06_EVIDENCE_REGISTER'!$B:$B,A91,'06_EVIDENCE_REGISTER'!$K:$K,"Current",'06_EVIDENCE_REGISTER'!$I:$I,"&gt;="&amp;TODAY())&gt;0,"Current evidence","Missing / stale / mismatched")))</f>
        <v/>
      </c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TRT-0088</t>
        </is>
      </c>
      <c r="B92" s="46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46" t="n"/>
      <c r="L92" s="46" t="n"/>
      <c r="M92" s="46" t="n"/>
      <c r="N92" s="46" t="n"/>
      <c r="O92" s="46" t="n"/>
      <c r="P92" s="46" t="n"/>
      <c r="Q92" s="76">
        <f>IF(B92="","",IF(P92="","Missing evidence",IF(COUNTIFS('06_EVIDENCE_REGISTER'!$A:$A,P92,'06_EVIDENCE_REGISTER'!$B:$B,A92,'06_EVIDENCE_REGISTER'!$K:$K,"Current",'06_EVIDENCE_REGISTER'!$I:$I,"&gt;="&amp;TODAY())&gt;0,"Current evidence","Missing / stale / mismatched")))</f>
        <v/>
      </c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TRT-0089</t>
        </is>
      </c>
      <c r="B93" s="46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46" t="n"/>
      <c r="L93" s="46" t="n"/>
      <c r="M93" s="46" t="n"/>
      <c r="N93" s="46" t="n"/>
      <c r="O93" s="46" t="n"/>
      <c r="P93" s="46" t="n"/>
      <c r="Q93" s="76">
        <f>IF(B93="","",IF(P93="","Missing evidence",IF(COUNTIFS('06_EVIDENCE_REGISTER'!$A:$A,P93,'06_EVIDENCE_REGISTER'!$B:$B,A93,'06_EVIDENCE_REGISTER'!$K:$K,"Current",'06_EVIDENCE_REGISTER'!$I:$I,"&gt;="&amp;TODAY())&gt;0,"Current evidence","Missing / stale / mismatched")))</f>
        <v/>
      </c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TRT-0090</t>
        </is>
      </c>
      <c r="B94" s="46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46" t="n"/>
      <c r="L94" s="46" t="n"/>
      <c r="M94" s="46" t="n"/>
      <c r="N94" s="46" t="n"/>
      <c r="O94" s="46" t="n"/>
      <c r="P94" s="46" t="n"/>
      <c r="Q94" s="76">
        <f>IF(B94="","",IF(P94="","Missing evidence",IF(COUNTIFS('06_EVIDENCE_REGISTER'!$A:$A,P94,'06_EVIDENCE_REGISTER'!$B:$B,A94,'06_EVIDENCE_REGISTER'!$K:$K,"Current",'06_EVIDENCE_REGISTER'!$I:$I,"&gt;="&amp;TODAY())&gt;0,"Current evidence","Missing / stale / mismatched")))</f>
        <v/>
      </c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TRT-0091</t>
        </is>
      </c>
      <c r="B95" s="46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46" t="n"/>
      <c r="L95" s="46" t="n"/>
      <c r="M95" s="46" t="n"/>
      <c r="N95" s="46" t="n"/>
      <c r="O95" s="46" t="n"/>
      <c r="P95" s="46" t="n"/>
      <c r="Q95" s="76">
        <f>IF(B95="","",IF(P95="","Missing evidence",IF(COUNTIFS('06_EVIDENCE_REGISTER'!$A:$A,P95,'06_EVIDENCE_REGISTER'!$B:$B,A95,'06_EVIDENCE_REGISTER'!$K:$K,"Current",'06_EVIDENCE_REGISTER'!$I:$I,"&gt;="&amp;TODAY())&gt;0,"Current evidence","Missing / stale / mismatched")))</f>
        <v/>
      </c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TRT-0092</t>
        </is>
      </c>
      <c r="B96" s="46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46" t="n"/>
      <c r="L96" s="46" t="n"/>
      <c r="M96" s="46" t="n"/>
      <c r="N96" s="46" t="n"/>
      <c r="O96" s="46" t="n"/>
      <c r="P96" s="46" t="n"/>
      <c r="Q96" s="76">
        <f>IF(B96="","",IF(P96="","Missing evidence",IF(COUNTIFS('06_EVIDENCE_REGISTER'!$A:$A,P96,'06_EVIDENCE_REGISTER'!$B:$B,A96,'06_EVIDENCE_REGISTER'!$K:$K,"Current",'06_EVIDENCE_REGISTER'!$I:$I,"&gt;="&amp;TODAY())&gt;0,"Current evidence","Missing / stale / mismatched")))</f>
        <v/>
      </c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TRT-0093</t>
        </is>
      </c>
      <c r="B97" s="46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46" t="n"/>
      <c r="L97" s="46" t="n"/>
      <c r="M97" s="46" t="n"/>
      <c r="N97" s="46" t="n"/>
      <c r="O97" s="46" t="n"/>
      <c r="P97" s="46" t="n"/>
      <c r="Q97" s="76">
        <f>IF(B97="","",IF(P97="","Missing evidence",IF(COUNTIFS('06_EVIDENCE_REGISTER'!$A:$A,P97,'06_EVIDENCE_REGISTER'!$B:$B,A97,'06_EVIDENCE_REGISTER'!$K:$K,"Current",'06_EVIDENCE_REGISTER'!$I:$I,"&gt;="&amp;TODAY())&gt;0,"Current evidence","Missing / stale / mismatched")))</f>
        <v/>
      </c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TRT-0094</t>
        </is>
      </c>
      <c r="B98" s="46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46" t="n"/>
      <c r="L98" s="46" t="n"/>
      <c r="M98" s="46" t="n"/>
      <c r="N98" s="46" t="n"/>
      <c r="O98" s="46" t="n"/>
      <c r="P98" s="46" t="n"/>
      <c r="Q98" s="76">
        <f>IF(B98="","",IF(P98="","Missing evidence",IF(COUNTIFS('06_EVIDENCE_REGISTER'!$A:$A,P98,'06_EVIDENCE_REGISTER'!$B:$B,A98,'06_EVIDENCE_REGISTER'!$K:$K,"Current",'06_EVIDENCE_REGISTER'!$I:$I,"&gt;="&amp;TODAY())&gt;0,"Current evidence","Missing / stale / mismatched")))</f>
        <v/>
      </c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TRT-0095</t>
        </is>
      </c>
      <c r="B99" s="46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46" t="n"/>
      <c r="L99" s="46" t="n"/>
      <c r="M99" s="46" t="n"/>
      <c r="N99" s="46" t="n"/>
      <c r="O99" s="46" t="n"/>
      <c r="P99" s="46" t="n"/>
      <c r="Q99" s="76">
        <f>IF(B99="","",IF(P99="","Missing evidence",IF(COUNTIFS('06_EVIDENCE_REGISTER'!$A:$A,P99,'06_EVIDENCE_REGISTER'!$B:$B,A99,'06_EVIDENCE_REGISTER'!$K:$K,"Current",'06_EVIDENCE_REGISTER'!$I:$I,"&gt;="&amp;TODAY())&gt;0,"Current evidence","Missing / stale / mismatched")))</f>
        <v/>
      </c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TRT-0096</t>
        </is>
      </c>
      <c r="B100" s="46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46" t="n"/>
      <c r="L100" s="46" t="n"/>
      <c r="M100" s="46" t="n"/>
      <c r="N100" s="46" t="n"/>
      <c r="O100" s="46" t="n"/>
      <c r="P100" s="46" t="n"/>
      <c r="Q100" s="76">
        <f>IF(B100="","",IF(P100="","Missing evidence",IF(COUNTIFS('06_EVIDENCE_REGISTER'!$A:$A,P100,'06_EVIDENCE_REGISTER'!$B:$B,A100,'06_EVIDENCE_REGISTER'!$K:$K,"Current",'06_EVIDENCE_REGISTER'!$I:$I,"&gt;="&amp;TODAY())&gt;0,"Current evidence","Missing / stale / mismatched")))</f>
        <v/>
      </c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TRT-0097</t>
        </is>
      </c>
      <c r="B101" s="46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46" t="n"/>
      <c r="L101" s="46" t="n"/>
      <c r="M101" s="46" t="n"/>
      <c r="N101" s="46" t="n"/>
      <c r="O101" s="46" t="n"/>
      <c r="P101" s="46" t="n"/>
      <c r="Q101" s="76">
        <f>IF(B101="","",IF(P101="","Missing evidence",IF(COUNTIFS('06_EVIDENCE_REGISTER'!$A:$A,P101,'06_EVIDENCE_REGISTER'!$B:$B,A101,'06_EVIDENCE_REGISTER'!$K:$K,"Current",'06_EVIDENCE_REGISTER'!$I:$I,"&gt;="&amp;TODAY())&gt;0,"Current evidence","Missing / stale / mismatched")))</f>
        <v/>
      </c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TRT-0098</t>
        </is>
      </c>
      <c r="B102" s="46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46" t="n"/>
      <c r="L102" s="46" t="n"/>
      <c r="M102" s="46" t="n"/>
      <c r="N102" s="46" t="n"/>
      <c r="O102" s="46" t="n"/>
      <c r="P102" s="46" t="n"/>
      <c r="Q102" s="76">
        <f>IF(B102="","",IF(P102="","Missing evidence",IF(COUNTIFS('06_EVIDENCE_REGISTER'!$A:$A,P102,'06_EVIDENCE_REGISTER'!$B:$B,A102,'06_EVIDENCE_REGISTER'!$K:$K,"Current",'06_EVIDENCE_REGISTER'!$I:$I,"&gt;="&amp;TODAY())&gt;0,"Current evidence","Missing / stale / mismatched")))</f>
        <v/>
      </c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TRT-0099</t>
        </is>
      </c>
      <c r="B103" s="46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46" t="n"/>
      <c r="M103" s="46" t="n"/>
      <c r="N103" s="46" t="n"/>
      <c r="O103" s="46" t="n"/>
      <c r="P103" s="46" t="n"/>
      <c r="Q103" s="76">
        <f>IF(B103="","",IF(P103="","Missing evidence",IF(COUNTIFS('06_EVIDENCE_REGISTER'!$A:$A,P103,'06_EVIDENCE_REGISTER'!$B:$B,A103,'06_EVIDENCE_REGISTER'!$K:$K,"Current",'06_EVIDENCE_REGISTER'!$I:$I,"&gt;="&amp;TODAY())&gt;0,"Current evidence","Missing / stale / mismatched")))</f>
        <v/>
      </c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TRT-0100</t>
        </is>
      </c>
      <c r="B104" s="46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46" t="n"/>
      <c r="M104" s="46" t="n"/>
      <c r="N104" s="46" t="n"/>
      <c r="O104" s="46" t="n"/>
      <c r="P104" s="46" t="n"/>
      <c r="Q104" s="76">
        <f>IF(B104="","",IF(P104="","Missing evidence",IF(COUNTIFS('06_EVIDENCE_REGISTER'!$A:$A,P104,'06_EVIDENCE_REGISTER'!$B:$B,A104,'06_EVIDENCE_REGISTER'!$K:$K,"Current",'06_EVIDENCE_REGISTER'!$I:$I,"&gt;="&amp;TODAY())&gt;0,"Current evidence","Missing / stale / mismatched")))</f>
        <v/>
      </c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 ht="23" customHeight="1" s="70">
      <c r="A107" s="33" t="inlineStr">
        <is>
          <t>TREATMENT / TESTING SUMMARY</t>
        </is>
      </c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 ht="31" customHeight="1" s="70">
      <c r="A108" s="40" t="inlineStr">
        <is>
          <t>Metric</t>
        </is>
      </c>
      <c r="B108" s="40" t="inlineStr">
        <is>
          <t>Value</t>
        </is>
      </c>
      <c r="C108" s="40" t="inlineStr">
        <is>
          <t>Interpretation</t>
        </is>
      </c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Treatment rows linked to risks</t>
        </is>
      </c>
      <c r="B109" s="16">
        <f>COUNTIF(B5:B104,"&lt;&gt;")</f>
        <v/>
      </c>
      <c r="C109" s="6" t="inlineStr">
        <is>
          <t>Coverage of active treatment plan.</t>
        </is>
      </c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Failed / inconclusive / not-run tests</t>
        </is>
      </c>
      <c r="B110" s="16">
        <f>COUNTIF(L5:L104,"Fail")+COUNTIF(L5:L104,"Inconclusive")+COUNTIF(L5:L104,"Not run")</f>
        <v/>
      </c>
      <c r="C110" s="6" t="inlineStr">
        <is>
          <t>Blocks evidence-based residual-risk acceptance where applicable.</t>
        </is>
      </c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Treatments missing predefined metric or threshold</t>
        </is>
      </c>
      <c r="B111" s="16">
        <f>COUNTIFS(B5:B104,"&lt;&gt;",H5:H104,"&lt;&gt;",I5:I104,"")+COUNTIFS(B5:B104,"&lt;&gt;",H5:H104,"&lt;&gt;",J5:J104,"")</f>
        <v/>
      </c>
      <c r="C111" s="6" t="inlineStr">
        <is>
          <t>Article 9(8) gap when testing is used.</t>
        </is>
      </c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Treatment decisions requiring more mitigation/testing</t>
        </is>
      </c>
      <c r="B112" s="16">
        <f>COUNTIF(N5:N104,"Further mitigation/testing required")+COUNTIF(N5:N104,"Does not support acceptance")+COUNTIF(N5:N104,"Needs assessment")</f>
        <v/>
      </c>
      <c r="C112" s="6" t="inlineStr">
        <is>
          <t>Open risk-management work.</t>
        </is>
      </c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Q112"/>
  <mergeCells count="3">
    <mergeCell ref="A107:P107"/>
    <mergeCell ref="A1:P1"/>
    <mergeCell ref="A2:P2"/>
  </mergeCells>
  <conditionalFormatting sqref="L5:L104">
    <cfRule type="expression" priority="1" dxfId="1">
      <formula>L5="Fail"</formula>
    </cfRule>
    <cfRule type="expression" priority="2" dxfId="0">
      <formula>L5="Pass"</formula>
    </cfRule>
  </conditionalFormatting>
  <conditionalFormatting sqref="Q5:Q104">
    <cfRule type="expression" priority="3" dxfId="11">
      <formula>Q5="Current evidence"</formula>
    </cfRule>
    <cfRule type="expression" priority="4" dxfId="12">
      <formula>AND(B5&lt;&gt;"",Q5&lt;&gt;"Current evidence")</formula>
    </cfRule>
  </conditionalFormatting>
  <dataValidations count="6">
    <dataValidation sqref="C5:C104" showDropDown="0" showInputMessage="0" showErrorMessage="0" allowBlank="0" type="list">
      <formula1>"1 — Design elimination/reduction,2 — Mitigation/control,3 — Article 13 information / deployer training"</formula1>
    </dataValidation>
    <dataValidation sqref="E5:E104" showDropDown="0" showInputMessage="0" showErrorMessage="0" allowBlank="0" type="list">
      <formula1>"Yes,No,Partially,Needs assessment,N/A"</formula1>
    </dataValidation>
    <dataValidation sqref="K5:K104" showDropDown="0" showInputMessage="0" showErrorMessage="0" allowBlank="0" type="list">
      <formula1>"During development,Pre-market / pre-service,Post-market validation,Real-world conditions — Art. 60 route,Other"</formula1>
    </dataValidation>
    <dataValidation sqref="L5:L104" showDropDown="0" showInputMessage="0" showErrorMessage="0" allowBlank="0" type="list">
      <formula1>"Pass,Fail,Inconclusive,Not run,N/A — justified"</formula1>
    </dataValidation>
    <dataValidation sqref="M5:M104" showDropDown="0" showInputMessage="0" showErrorMessage="0" allowBlank="0" type="list">
      <formula1>"Yes,No,Needs assessment"</formula1>
    </dataValidation>
    <dataValidation sqref="N5:N104" showDropDown="0" showInputMessage="0" showErrorMessage="0" allowBlank="0" type="list">
      <formula1>"Supports acceptable residual risk,Does not support acceptance,Further mitigation/testing required,Needs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3" customWidth="1" style="70" min="3" max="3"/>
    <col width="22" customWidth="1" style="70" min="4" max="4"/>
    <col width="25" customWidth="1" style="70" min="5" max="5"/>
    <col width="34" customWidth="1" style="70" min="6" max="6"/>
    <col width="24" customWidth="1" style="70" min="7" max="7"/>
    <col width="22" customWidth="1" style="70" min="8" max="8"/>
    <col width="22" customWidth="1" style="70" min="9" max="9"/>
    <col width="22" customWidth="1" style="70" min="10" max="10"/>
    <col width="20" customWidth="1" style="70" min="11" max="11"/>
    <col width="22" customWidth="1" style="70" min="12" max="12"/>
    <col width="22" customWidth="1" style="70" min="13" max="13"/>
    <col width="22" customWidth="1" style="70" min="14" max="14"/>
  </cols>
  <sheetData>
    <row r="1" ht="35" customHeight="1" s="70">
      <c r="A1" s="15" t="inlineStr">
        <is>
          <t>Post-Market, Incident, Change &amp; Risk Feedback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Close the Article 9(2)(c) loop by routing Article 72 monitoring data and other lifecycle signals back into the risk register.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Review ID</t>
        </is>
      </c>
      <c r="B4" s="40" t="inlineStr">
        <is>
          <t>Date</t>
        </is>
      </c>
      <c r="C4" s="40" t="inlineStr">
        <is>
          <t>Trigger / source</t>
        </is>
      </c>
      <c r="D4" s="40" t="inlineStr">
        <is>
          <t>Affected risk ID(s)</t>
        </is>
      </c>
      <c r="E4" s="40" t="inlineStr">
        <is>
          <t>Signal / new information</t>
        </is>
      </c>
      <c r="F4" s="40" t="inlineStr">
        <is>
          <t>Risk implication / new foreseeable risk</t>
        </is>
      </c>
      <c r="G4" s="40" t="inlineStr">
        <is>
          <t>Risk register updated?</t>
        </is>
      </c>
      <c r="H4" s="40" t="inlineStr">
        <is>
          <t>Treatment/testing updated?</t>
        </is>
      </c>
      <c r="I4" s="40" t="inlineStr">
        <is>
          <t>Article 13 info updated?</t>
        </is>
      </c>
      <c r="J4" s="40" t="inlineStr">
        <is>
          <t>Deployer training updated?</t>
        </is>
      </c>
      <c r="K4" s="40" t="inlineStr">
        <is>
          <t>Owner</t>
        </is>
      </c>
      <c r="L4" s="40" t="inlineStr">
        <is>
          <t>Status</t>
        </is>
      </c>
      <c r="M4" s="40" t="inlineStr">
        <is>
          <t>Evidence ID</t>
        </is>
      </c>
      <c r="N4" s="74" t="inlineStr">
        <is>
          <t>Evidence state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REV-RM-0001</t>
        </is>
      </c>
      <c r="B5" s="7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76">
        <f>IF(B5="","",IF(M5="","Missing evidence",IF(COUNTIFS('06_EVIDENCE_REGISTER'!$A:$A,M5,'06_EVIDENCE_REGISTER'!$B:$B,A5,'06_EVIDENCE_REGISTER'!$K:$K,"Current",'06_EVIDENCE_REGISTER'!$I:$I,"&gt;="&amp;TODAY())&gt;0,"Current evidence","Missing / stale / mismatched")))</f>
        <v/>
      </c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REV-RM-0002</t>
        </is>
      </c>
      <c r="B6" s="78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46" t="n"/>
      <c r="N6" s="76">
        <f>IF(B6="","",IF(M6="","Missing evidence",IF(COUNTIFS('06_EVIDENCE_REGISTER'!$A:$A,M6,'06_EVIDENCE_REGISTER'!$B:$B,A6,'06_EVIDENCE_REGISTER'!$K:$K,"Current",'06_EVIDENCE_REGISTER'!$I:$I,"&gt;="&amp;TODAY())&gt;0,"Current evidence","Missing / stale / mismatched")))</f>
        <v/>
      </c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REV-RM-0003</t>
        </is>
      </c>
      <c r="B7" s="78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46" t="n"/>
      <c r="N7" s="76">
        <f>IF(B7="","",IF(M7="","Missing evidence",IF(COUNTIFS('06_EVIDENCE_REGISTER'!$A:$A,M7,'06_EVIDENCE_REGISTER'!$B:$B,A7,'06_EVIDENCE_REGISTER'!$K:$K,"Current",'06_EVIDENCE_REGISTER'!$I:$I,"&gt;="&amp;TODAY())&gt;0,"Current evidence","Missing / stale / mismatched")))</f>
        <v/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REV-RM-0004</t>
        </is>
      </c>
      <c r="B8" s="78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46" t="n"/>
      <c r="N8" s="76">
        <f>IF(B8="","",IF(M8="","Missing evidence",IF(COUNTIFS('06_EVIDENCE_REGISTER'!$A:$A,M8,'06_EVIDENCE_REGISTER'!$B:$B,A8,'06_EVIDENCE_REGISTER'!$K:$K,"Current",'06_EVIDENCE_REGISTER'!$I:$I,"&gt;="&amp;TODAY())&gt;0,"Current evidence","Missing / stale / mismatched")))</f>
        <v/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REV-RM-0005</t>
        </is>
      </c>
      <c r="B9" s="78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46" t="n"/>
      <c r="N9" s="76">
        <f>IF(B9="","",IF(M9="","Missing evidence",IF(COUNTIFS('06_EVIDENCE_REGISTER'!$A:$A,M9,'06_EVIDENCE_REGISTER'!$B:$B,A9,'06_EVIDENCE_REGISTER'!$K:$K,"Current",'06_EVIDENCE_REGISTER'!$I:$I,"&gt;="&amp;TODAY())&gt;0,"Current evidence","Missing / stale / mismatched")))</f>
        <v/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REV-RM-0006</t>
        </is>
      </c>
      <c r="B10" s="78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46" t="n"/>
      <c r="N10" s="76">
        <f>IF(B10="","",IF(M10="","Missing evidence",IF(COUNTIFS('06_EVIDENCE_REGISTER'!$A:$A,M10,'06_EVIDENCE_REGISTER'!$B:$B,A10,'06_EVIDENCE_REGISTER'!$K:$K,"Current",'06_EVIDENCE_REGISTER'!$I:$I,"&gt;="&amp;TODAY())&gt;0,"Current evidence","Missing / stale / mismatched")))</f>
        <v/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REV-RM-0007</t>
        </is>
      </c>
      <c r="B11" s="78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46" t="n"/>
      <c r="N11" s="76">
        <f>IF(B11="","",IF(M11="","Missing evidence",IF(COUNTIFS('06_EVIDENCE_REGISTER'!$A:$A,M11,'06_EVIDENCE_REGISTER'!$B:$B,A11,'06_EVIDENCE_REGISTER'!$K:$K,"Current",'06_EVIDENCE_REGISTER'!$I:$I,"&gt;="&amp;TODAY())&gt;0,"Current evidence","Missing / stale / mismatched")))</f>
        <v/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REV-RM-0008</t>
        </is>
      </c>
      <c r="B12" s="78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46" t="n"/>
      <c r="N12" s="76">
        <f>IF(B12="","",IF(M12="","Missing evidence",IF(COUNTIFS('06_EVIDENCE_REGISTER'!$A:$A,M12,'06_EVIDENCE_REGISTER'!$B:$B,A12,'06_EVIDENCE_REGISTER'!$K:$K,"Current",'06_EVIDENCE_REGISTER'!$I:$I,"&gt;="&amp;TODAY())&gt;0,"Current evidence","Missing / stale / mismatched")))</f>
        <v/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REV-RM-0009</t>
        </is>
      </c>
      <c r="B13" s="78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76">
        <f>IF(B13="","",IF(M13="","Missing evidence",IF(COUNTIFS('06_EVIDENCE_REGISTER'!$A:$A,M13,'06_EVIDENCE_REGISTER'!$B:$B,A13,'06_EVIDENCE_REGISTER'!$K:$K,"Current",'06_EVIDENCE_REGISTER'!$I:$I,"&gt;="&amp;TODAY())&gt;0,"Current evidence","Missing / stale / mismatched")))</f>
        <v/>
      </c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REV-RM-0010</t>
        </is>
      </c>
      <c r="B14" s="78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76">
        <f>IF(B14="","",IF(M14="","Missing evidence",IF(COUNTIFS('06_EVIDENCE_REGISTER'!$A:$A,M14,'06_EVIDENCE_REGISTER'!$B:$B,A14,'06_EVIDENCE_REGISTER'!$K:$K,"Current",'06_EVIDENCE_REGISTER'!$I:$I,"&gt;="&amp;TODAY())&gt;0,"Current evidence","Missing / stale / mismatched")))</f>
        <v/>
      </c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REV-RM-0011</t>
        </is>
      </c>
      <c r="B15" s="78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76">
        <f>IF(B15="","",IF(M15="","Missing evidence",IF(COUNTIFS('06_EVIDENCE_REGISTER'!$A:$A,M15,'06_EVIDENCE_REGISTER'!$B:$B,A15,'06_EVIDENCE_REGISTER'!$K:$K,"Current",'06_EVIDENCE_REGISTER'!$I:$I,"&gt;="&amp;TODAY())&gt;0,"Current evidence","Missing / stale / mismatched")))</f>
        <v/>
      </c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REV-RM-0012</t>
        </is>
      </c>
      <c r="B16" s="78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76">
        <f>IF(B16="","",IF(M16="","Missing evidence",IF(COUNTIFS('06_EVIDENCE_REGISTER'!$A:$A,M16,'06_EVIDENCE_REGISTER'!$B:$B,A16,'06_EVIDENCE_REGISTER'!$K:$K,"Current",'06_EVIDENCE_REGISTER'!$I:$I,"&gt;="&amp;TODAY())&gt;0,"Current evidence","Missing / stale / mismatched")))</f>
        <v/>
      </c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REV-RM-0013</t>
        </is>
      </c>
      <c r="B17" s="78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76">
        <f>IF(B17="","",IF(M17="","Missing evidence",IF(COUNTIFS('06_EVIDENCE_REGISTER'!$A:$A,M17,'06_EVIDENCE_REGISTER'!$B:$B,A17,'06_EVIDENCE_REGISTER'!$K:$K,"Current",'06_EVIDENCE_REGISTER'!$I:$I,"&gt;="&amp;TODAY())&gt;0,"Current evidence","Missing / stale / mismatched")))</f>
        <v/>
      </c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REV-RM-0014</t>
        </is>
      </c>
      <c r="B18" s="78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76">
        <f>IF(B18="","",IF(M18="","Missing evidence",IF(COUNTIFS('06_EVIDENCE_REGISTER'!$A:$A,M18,'06_EVIDENCE_REGISTER'!$B:$B,A18,'06_EVIDENCE_REGISTER'!$K:$K,"Current",'06_EVIDENCE_REGISTER'!$I:$I,"&gt;="&amp;TODAY())&gt;0,"Current evidence","Missing / stale / mismatched")))</f>
        <v/>
      </c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REV-RM-0015</t>
        </is>
      </c>
      <c r="B19" s="78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76">
        <f>IF(B19="","",IF(M19="","Missing evidence",IF(COUNTIFS('06_EVIDENCE_REGISTER'!$A:$A,M19,'06_EVIDENCE_REGISTER'!$B:$B,A19,'06_EVIDENCE_REGISTER'!$K:$K,"Current",'06_EVIDENCE_REGISTER'!$I:$I,"&gt;="&amp;TODAY())&gt;0,"Current evidence","Missing / stale / mismatched")))</f>
        <v/>
      </c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REV-RM-0016</t>
        </is>
      </c>
      <c r="B20" s="78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76">
        <f>IF(B20="","",IF(M20="","Missing evidence",IF(COUNTIFS('06_EVIDENCE_REGISTER'!$A:$A,M20,'06_EVIDENCE_REGISTER'!$B:$B,A20,'06_EVIDENCE_REGISTER'!$K:$K,"Current",'06_EVIDENCE_REGISTER'!$I:$I,"&gt;="&amp;TODAY())&gt;0,"Current evidence","Missing / stale / mismatched")))</f>
        <v/>
      </c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REV-RM-0017</t>
        </is>
      </c>
      <c r="B21" s="78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76">
        <f>IF(B21="","",IF(M21="","Missing evidence",IF(COUNTIFS('06_EVIDENCE_REGISTER'!$A:$A,M21,'06_EVIDENCE_REGISTER'!$B:$B,A21,'06_EVIDENCE_REGISTER'!$K:$K,"Current",'06_EVIDENCE_REGISTER'!$I:$I,"&gt;="&amp;TODAY())&gt;0,"Current evidence","Missing / stale / mismatched")))</f>
        <v/>
      </c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REV-RM-0018</t>
        </is>
      </c>
      <c r="B22" s="78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76">
        <f>IF(B22="","",IF(M22="","Missing evidence",IF(COUNTIFS('06_EVIDENCE_REGISTER'!$A:$A,M22,'06_EVIDENCE_REGISTER'!$B:$B,A22,'06_EVIDENCE_REGISTER'!$K:$K,"Current",'06_EVIDENCE_REGISTER'!$I:$I,"&gt;="&amp;TODAY())&gt;0,"Current evidence","Missing / stale / mismatched")))</f>
        <v/>
      </c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REV-RM-0019</t>
        </is>
      </c>
      <c r="B23" s="78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76">
        <f>IF(B23="","",IF(M23="","Missing evidence",IF(COUNTIFS('06_EVIDENCE_REGISTER'!$A:$A,M23,'06_EVIDENCE_REGISTER'!$B:$B,A23,'06_EVIDENCE_REGISTER'!$K:$K,"Current",'06_EVIDENCE_REGISTER'!$I:$I,"&gt;="&amp;TODAY())&gt;0,"Current evidence","Missing / stale / mismatched")))</f>
        <v/>
      </c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REV-RM-0020</t>
        </is>
      </c>
      <c r="B24" s="78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76">
        <f>IF(B24="","",IF(M24="","Missing evidence",IF(COUNTIFS('06_EVIDENCE_REGISTER'!$A:$A,M24,'06_EVIDENCE_REGISTER'!$B:$B,A24,'06_EVIDENCE_REGISTER'!$K:$K,"Current",'06_EVIDENCE_REGISTER'!$I:$I,"&gt;="&amp;TODAY())&gt;0,"Current evidence","Missing / stale / mismatched")))</f>
        <v/>
      </c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REV-RM-0021</t>
        </is>
      </c>
      <c r="B25" s="78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76">
        <f>IF(B25="","",IF(M25="","Missing evidence",IF(COUNTIFS('06_EVIDENCE_REGISTER'!$A:$A,M25,'06_EVIDENCE_REGISTER'!$B:$B,A25,'06_EVIDENCE_REGISTER'!$K:$K,"Current",'06_EVIDENCE_REGISTER'!$I:$I,"&gt;="&amp;TODAY())&gt;0,"Current evidence","Missing / stale / mismatched")))</f>
        <v/>
      </c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REV-RM-0022</t>
        </is>
      </c>
      <c r="B26" s="78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76">
        <f>IF(B26="","",IF(M26="","Missing evidence",IF(COUNTIFS('06_EVIDENCE_REGISTER'!$A:$A,M26,'06_EVIDENCE_REGISTER'!$B:$B,A26,'06_EVIDENCE_REGISTER'!$K:$K,"Current",'06_EVIDENCE_REGISTER'!$I:$I,"&gt;="&amp;TODAY())&gt;0,"Current evidence","Missing / stale / mismatched")))</f>
        <v/>
      </c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REV-RM-0023</t>
        </is>
      </c>
      <c r="B27" s="78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76">
        <f>IF(B27="","",IF(M27="","Missing evidence",IF(COUNTIFS('06_EVIDENCE_REGISTER'!$A:$A,M27,'06_EVIDENCE_REGISTER'!$B:$B,A27,'06_EVIDENCE_REGISTER'!$K:$K,"Current",'06_EVIDENCE_REGISTER'!$I:$I,"&gt;="&amp;TODAY())&gt;0,"Current evidence","Missing / stale / mismatched")))</f>
        <v/>
      </c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REV-RM-0024</t>
        </is>
      </c>
      <c r="B28" s="78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76">
        <f>IF(B28="","",IF(M28="","Missing evidence",IF(COUNTIFS('06_EVIDENCE_REGISTER'!$A:$A,M28,'06_EVIDENCE_REGISTER'!$B:$B,A28,'06_EVIDENCE_REGISTER'!$K:$K,"Current",'06_EVIDENCE_REGISTER'!$I:$I,"&gt;="&amp;TODAY())&gt;0,"Current evidence","Missing / stale / mismatched")))</f>
        <v/>
      </c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REV-RM-0025</t>
        </is>
      </c>
      <c r="B29" s="78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76">
        <f>IF(B29="","",IF(M29="","Missing evidence",IF(COUNTIFS('06_EVIDENCE_REGISTER'!$A:$A,M29,'06_EVIDENCE_REGISTER'!$B:$B,A29,'06_EVIDENCE_REGISTER'!$K:$K,"Current",'06_EVIDENCE_REGISTER'!$I:$I,"&gt;="&amp;TODAY())&gt;0,"Current evidence","Missing / stale / mismatched")))</f>
        <v/>
      </c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REV-RM-0026</t>
        </is>
      </c>
      <c r="B30" s="78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76">
        <f>IF(B30="","",IF(M30="","Missing evidence",IF(COUNTIFS('06_EVIDENCE_REGISTER'!$A:$A,M30,'06_EVIDENCE_REGISTER'!$B:$B,A30,'06_EVIDENCE_REGISTER'!$K:$K,"Current",'06_EVIDENCE_REGISTER'!$I:$I,"&gt;="&amp;TODAY())&gt;0,"Current evidence","Missing / stale / mismatched")))</f>
        <v/>
      </c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REV-RM-0027</t>
        </is>
      </c>
      <c r="B31" s="78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76">
        <f>IF(B31="","",IF(M31="","Missing evidence",IF(COUNTIFS('06_EVIDENCE_REGISTER'!$A:$A,M31,'06_EVIDENCE_REGISTER'!$B:$B,A31,'06_EVIDENCE_REGISTER'!$K:$K,"Current",'06_EVIDENCE_REGISTER'!$I:$I,"&gt;="&amp;TODAY())&gt;0,"Current evidence","Missing / stale / mismatched")))</f>
        <v/>
      </c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REV-RM-0028</t>
        </is>
      </c>
      <c r="B32" s="78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76">
        <f>IF(B32="","",IF(M32="","Missing evidence",IF(COUNTIFS('06_EVIDENCE_REGISTER'!$A:$A,M32,'06_EVIDENCE_REGISTER'!$B:$B,A32,'06_EVIDENCE_REGISTER'!$K:$K,"Current",'06_EVIDENCE_REGISTER'!$I:$I,"&gt;="&amp;TODAY())&gt;0,"Current evidence","Missing / stale / mismatched")))</f>
        <v/>
      </c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REV-RM-0029</t>
        </is>
      </c>
      <c r="B33" s="78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76">
        <f>IF(B33="","",IF(M33="","Missing evidence",IF(COUNTIFS('06_EVIDENCE_REGISTER'!$A:$A,M33,'06_EVIDENCE_REGISTER'!$B:$B,A33,'06_EVIDENCE_REGISTER'!$K:$K,"Current",'06_EVIDENCE_REGISTER'!$I:$I,"&gt;="&amp;TODAY())&gt;0,"Current evidence","Missing / stale / mismatched")))</f>
        <v/>
      </c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REV-RM-0030</t>
        </is>
      </c>
      <c r="B34" s="78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76">
        <f>IF(B34="","",IF(M34="","Missing evidence",IF(COUNTIFS('06_EVIDENCE_REGISTER'!$A:$A,M34,'06_EVIDENCE_REGISTER'!$B:$B,A34,'06_EVIDENCE_REGISTER'!$K:$K,"Current",'06_EVIDENCE_REGISTER'!$I:$I,"&gt;="&amp;TODAY())&gt;0,"Current evidence","Missing / stale / mismatched")))</f>
        <v/>
      </c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REV-RM-0031</t>
        </is>
      </c>
      <c r="B35" s="78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46" t="n"/>
      <c r="N35" s="76">
        <f>IF(B35="","",IF(M35="","Missing evidence",IF(COUNTIFS('06_EVIDENCE_REGISTER'!$A:$A,M35,'06_EVIDENCE_REGISTER'!$B:$B,A35,'06_EVIDENCE_REGISTER'!$K:$K,"Current",'06_EVIDENCE_REGISTER'!$I:$I,"&gt;="&amp;TODAY())&gt;0,"Current evidence","Missing / stale / mismatched")))</f>
        <v/>
      </c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REV-RM-0032</t>
        </is>
      </c>
      <c r="B36" s="78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46" t="n"/>
      <c r="N36" s="76">
        <f>IF(B36="","",IF(M36="","Missing evidence",IF(COUNTIFS('06_EVIDENCE_REGISTER'!$A:$A,M36,'06_EVIDENCE_REGISTER'!$B:$B,A36,'06_EVIDENCE_REGISTER'!$K:$K,"Current",'06_EVIDENCE_REGISTER'!$I:$I,"&gt;="&amp;TODAY())&gt;0,"Current evidence","Missing / stale / mismatched")))</f>
        <v/>
      </c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REV-RM-0033</t>
        </is>
      </c>
      <c r="B37" s="78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46" t="n"/>
      <c r="N37" s="76">
        <f>IF(B37="","",IF(M37="","Missing evidence",IF(COUNTIFS('06_EVIDENCE_REGISTER'!$A:$A,M37,'06_EVIDENCE_REGISTER'!$B:$B,A37,'06_EVIDENCE_REGISTER'!$K:$K,"Current",'06_EVIDENCE_REGISTER'!$I:$I,"&gt;="&amp;TODAY())&gt;0,"Current evidence","Missing / stale / mismatched")))</f>
        <v/>
      </c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REV-RM-0034</t>
        </is>
      </c>
      <c r="B38" s="78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46" t="n"/>
      <c r="N38" s="76">
        <f>IF(B38="","",IF(M38="","Missing evidence",IF(COUNTIFS('06_EVIDENCE_REGISTER'!$A:$A,M38,'06_EVIDENCE_REGISTER'!$B:$B,A38,'06_EVIDENCE_REGISTER'!$K:$K,"Current",'06_EVIDENCE_REGISTER'!$I:$I,"&gt;="&amp;TODAY())&gt;0,"Current evidence","Missing / stale / mismatched")))</f>
        <v/>
      </c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REV-RM-0035</t>
        </is>
      </c>
      <c r="B39" s="78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76">
        <f>IF(B39="","",IF(M39="","Missing evidence",IF(COUNTIFS('06_EVIDENCE_REGISTER'!$A:$A,M39,'06_EVIDENCE_REGISTER'!$B:$B,A39,'06_EVIDENCE_REGISTER'!$K:$K,"Current",'06_EVIDENCE_REGISTER'!$I:$I,"&gt;="&amp;TODAY())&gt;0,"Current evidence","Missing / stale / mismatched")))</f>
        <v/>
      </c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REV-RM-0036</t>
        </is>
      </c>
      <c r="B40" s="78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46" t="n"/>
      <c r="N40" s="76">
        <f>IF(B40="","",IF(M40="","Missing evidence",IF(COUNTIFS('06_EVIDENCE_REGISTER'!$A:$A,M40,'06_EVIDENCE_REGISTER'!$B:$B,A40,'06_EVIDENCE_REGISTER'!$K:$K,"Current",'06_EVIDENCE_REGISTER'!$I:$I,"&gt;="&amp;TODAY())&gt;0,"Current evidence","Missing / stale / mismatched")))</f>
        <v/>
      </c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REV-RM-0037</t>
        </is>
      </c>
      <c r="B41" s="78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46" t="n"/>
      <c r="N41" s="76">
        <f>IF(B41="","",IF(M41="","Missing evidence",IF(COUNTIFS('06_EVIDENCE_REGISTER'!$A:$A,M41,'06_EVIDENCE_REGISTER'!$B:$B,A41,'06_EVIDENCE_REGISTER'!$K:$K,"Current",'06_EVIDENCE_REGISTER'!$I:$I,"&gt;="&amp;TODAY())&gt;0,"Current evidence","Missing / stale / mismatched")))</f>
        <v/>
      </c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REV-RM-0038</t>
        </is>
      </c>
      <c r="B42" s="78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46" t="n"/>
      <c r="N42" s="76">
        <f>IF(B42="","",IF(M42="","Missing evidence",IF(COUNTIFS('06_EVIDENCE_REGISTER'!$A:$A,M42,'06_EVIDENCE_REGISTER'!$B:$B,A42,'06_EVIDENCE_REGISTER'!$K:$K,"Current",'06_EVIDENCE_REGISTER'!$I:$I,"&gt;="&amp;TODAY())&gt;0,"Current evidence","Missing / stale / mismatched")))</f>
        <v/>
      </c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REV-RM-0039</t>
        </is>
      </c>
      <c r="B43" s="78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46" t="n"/>
      <c r="N43" s="76">
        <f>IF(B43="","",IF(M43="","Missing evidence",IF(COUNTIFS('06_EVIDENCE_REGISTER'!$A:$A,M43,'06_EVIDENCE_REGISTER'!$B:$B,A43,'06_EVIDENCE_REGISTER'!$K:$K,"Current",'06_EVIDENCE_REGISTER'!$I:$I,"&gt;="&amp;TODAY())&gt;0,"Current evidence","Missing / stale / mismatched")))</f>
        <v/>
      </c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REV-RM-0040</t>
        </is>
      </c>
      <c r="B44" s="78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46" t="n"/>
      <c r="N44" s="76">
        <f>IF(B44="","",IF(M44="","Missing evidence",IF(COUNTIFS('06_EVIDENCE_REGISTER'!$A:$A,M44,'06_EVIDENCE_REGISTER'!$B:$B,A44,'06_EVIDENCE_REGISTER'!$K:$K,"Current",'06_EVIDENCE_REGISTER'!$I:$I,"&gt;="&amp;TODAY())&gt;0,"Current evidence","Missing / stale / mismatched")))</f>
        <v/>
      </c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REV-RM-0041</t>
        </is>
      </c>
      <c r="B45" s="78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46" t="n"/>
      <c r="N45" s="76">
        <f>IF(B45="","",IF(M45="","Missing evidence",IF(COUNTIFS('06_EVIDENCE_REGISTER'!$A:$A,M45,'06_EVIDENCE_REGISTER'!$B:$B,A45,'06_EVIDENCE_REGISTER'!$K:$K,"Current",'06_EVIDENCE_REGISTER'!$I:$I,"&gt;="&amp;TODAY())&gt;0,"Current evidence","Missing / stale / mismatched")))</f>
        <v/>
      </c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REV-RM-0042</t>
        </is>
      </c>
      <c r="B46" s="78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46" t="n"/>
      <c r="N46" s="76">
        <f>IF(B46="","",IF(M46="","Missing evidence",IF(COUNTIFS('06_EVIDENCE_REGISTER'!$A:$A,M46,'06_EVIDENCE_REGISTER'!$B:$B,A46,'06_EVIDENCE_REGISTER'!$K:$K,"Current",'06_EVIDENCE_REGISTER'!$I:$I,"&gt;="&amp;TODAY())&gt;0,"Current evidence","Missing / stale / mismatched")))</f>
        <v/>
      </c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REV-RM-0043</t>
        </is>
      </c>
      <c r="B47" s="78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46" t="n"/>
      <c r="N47" s="76">
        <f>IF(B47="","",IF(M47="","Missing evidence",IF(COUNTIFS('06_EVIDENCE_REGISTER'!$A:$A,M47,'06_EVIDENCE_REGISTER'!$B:$B,A47,'06_EVIDENCE_REGISTER'!$K:$K,"Current",'06_EVIDENCE_REGISTER'!$I:$I,"&gt;="&amp;TODAY())&gt;0,"Current evidence","Missing / stale / mismatched")))</f>
        <v/>
      </c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REV-RM-0044</t>
        </is>
      </c>
      <c r="B48" s="78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46" t="n"/>
      <c r="N48" s="76">
        <f>IF(B48="","",IF(M48="","Missing evidence",IF(COUNTIFS('06_EVIDENCE_REGISTER'!$A:$A,M48,'06_EVIDENCE_REGISTER'!$B:$B,A48,'06_EVIDENCE_REGISTER'!$K:$K,"Current",'06_EVIDENCE_REGISTER'!$I:$I,"&gt;="&amp;TODAY())&gt;0,"Current evidence","Missing / stale / mismatched")))</f>
        <v/>
      </c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REV-RM-0045</t>
        </is>
      </c>
      <c r="B49" s="78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46" t="n"/>
      <c r="N49" s="76">
        <f>IF(B49="","",IF(M49="","Missing evidence",IF(COUNTIFS('06_EVIDENCE_REGISTER'!$A:$A,M49,'06_EVIDENCE_REGISTER'!$B:$B,A49,'06_EVIDENCE_REGISTER'!$K:$K,"Current",'06_EVIDENCE_REGISTER'!$I:$I,"&gt;="&amp;TODAY())&gt;0,"Current evidence","Missing / stale / mismatched")))</f>
        <v/>
      </c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REV-RM-0046</t>
        </is>
      </c>
      <c r="B50" s="78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46" t="n"/>
      <c r="N50" s="76">
        <f>IF(B50="","",IF(M50="","Missing evidence",IF(COUNTIFS('06_EVIDENCE_REGISTER'!$A:$A,M50,'06_EVIDENCE_REGISTER'!$B:$B,A50,'06_EVIDENCE_REGISTER'!$K:$K,"Current",'06_EVIDENCE_REGISTER'!$I:$I,"&gt;="&amp;TODAY())&gt;0,"Current evidence","Missing / stale / mismatched")))</f>
        <v/>
      </c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REV-RM-0047</t>
        </is>
      </c>
      <c r="B51" s="78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46" t="n"/>
      <c r="N51" s="76">
        <f>IF(B51="","",IF(M51="","Missing evidence",IF(COUNTIFS('06_EVIDENCE_REGISTER'!$A:$A,M51,'06_EVIDENCE_REGISTER'!$B:$B,A51,'06_EVIDENCE_REGISTER'!$K:$K,"Current",'06_EVIDENCE_REGISTER'!$I:$I,"&gt;="&amp;TODAY())&gt;0,"Current evidence","Missing / stale / mismatched")))</f>
        <v/>
      </c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REV-RM-0048</t>
        </is>
      </c>
      <c r="B52" s="78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46" t="n"/>
      <c r="N52" s="76">
        <f>IF(B52="","",IF(M52="","Missing evidence",IF(COUNTIFS('06_EVIDENCE_REGISTER'!$A:$A,M52,'06_EVIDENCE_REGISTER'!$B:$B,A52,'06_EVIDENCE_REGISTER'!$K:$K,"Current",'06_EVIDENCE_REGISTER'!$I:$I,"&gt;="&amp;TODAY())&gt;0,"Current evidence","Missing / stale / mismatched")))</f>
        <v/>
      </c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REV-RM-0049</t>
        </is>
      </c>
      <c r="B53" s="78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46" t="n"/>
      <c r="N53" s="76">
        <f>IF(B53="","",IF(M53="","Missing evidence",IF(COUNTIFS('06_EVIDENCE_REGISTER'!$A:$A,M53,'06_EVIDENCE_REGISTER'!$B:$B,A53,'06_EVIDENCE_REGISTER'!$K:$K,"Current",'06_EVIDENCE_REGISTER'!$I:$I,"&gt;="&amp;TODAY())&gt;0,"Current evidence","Missing / stale / mismatched")))</f>
        <v/>
      </c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REV-RM-0050</t>
        </is>
      </c>
      <c r="B54" s="78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46" t="n"/>
      <c r="N54" s="76">
        <f>IF(B54="","",IF(M54="","Missing evidence",IF(COUNTIFS('06_EVIDENCE_REGISTER'!$A:$A,M54,'06_EVIDENCE_REGISTER'!$B:$B,A54,'06_EVIDENCE_REGISTER'!$K:$K,"Current",'06_EVIDENCE_REGISTER'!$I:$I,"&gt;="&amp;TODAY())&gt;0,"Current evidence","Missing / stale / mismatched")))</f>
        <v/>
      </c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REV-RM-0051</t>
        </is>
      </c>
      <c r="B55" s="78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  <c r="M55" s="46" t="n"/>
      <c r="N55" s="76">
        <f>IF(B55="","",IF(M55="","Missing evidence",IF(COUNTIFS('06_EVIDENCE_REGISTER'!$A:$A,M55,'06_EVIDENCE_REGISTER'!$B:$B,A55,'06_EVIDENCE_REGISTER'!$K:$K,"Current",'06_EVIDENCE_REGISTER'!$I:$I,"&gt;="&amp;TODAY())&gt;0,"Current evidence","Missing / stale / mismatched")))</f>
        <v/>
      </c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REV-RM-0052</t>
        </is>
      </c>
      <c r="B56" s="78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  <c r="M56" s="46" t="n"/>
      <c r="N56" s="76">
        <f>IF(B56="","",IF(M56="","Missing evidence",IF(COUNTIFS('06_EVIDENCE_REGISTER'!$A:$A,M56,'06_EVIDENCE_REGISTER'!$B:$B,A56,'06_EVIDENCE_REGISTER'!$K:$K,"Current",'06_EVIDENCE_REGISTER'!$I:$I,"&gt;="&amp;TODAY())&gt;0,"Current evidence","Missing / stale / mismatched")))</f>
        <v/>
      </c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REV-RM-0053</t>
        </is>
      </c>
      <c r="B57" s="78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46" t="n"/>
      <c r="N57" s="76">
        <f>IF(B57="","",IF(M57="","Missing evidence",IF(COUNTIFS('06_EVIDENCE_REGISTER'!$A:$A,M57,'06_EVIDENCE_REGISTER'!$B:$B,A57,'06_EVIDENCE_REGISTER'!$K:$K,"Current",'06_EVIDENCE_REGISTER'!$I:$I,"&gt;="&amp;TODAY())&gt;0,"Current evidence","Missing / stale / mismatched")))</f>
        <v/>
      </c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REV-RM-0054</t>
        </is>
      </c>
      <c r="B58" s="78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  <c r="M58" s="46" t="n"/>
      <c r="N58" s="76">
        <f>IF(B58="","",IF(M58="","Missing evidence",IF(COUNTIFS('06_EVIDENCE_REGISTER'!$A:$A,M58,'06_EVIDENCE_REGISTER'!$B:$B,A58,'06_EVIDENCE_REGISTER'!$K:$K,"Current",'06_EVIDENCE_REGISTER'!$I:$I,"&gt;="&amp;TODAY())&gt;0,"Current evidence","Missing / stale / mismatched")))</f>
        <v/>
      </c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REV-RM-0055</t>
        </is>
      </c>
      <c r="B59" s="78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  <c r="M59" s="46" t="n"/>
      <c r="N59" s="76">
        <f>IF(B59="","",IF(M59="","Missing evidence",IF(COUNTIFS('06_EVIDENCE_REGISTER'!$A:$A,M59,'06_EVIDENCE_REGISTER'!$B:$B,A59,'06_EVIDENCE_REGISTER'!$K:$K,"Current",'06_EVIDENCE_REGISTER'!$I:$I,"&gt;="&amp;TODAY())&gt;0,"Current evidence","Missing / stale / mismatched")))</f>
        <v/>
      </c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REV-RM-0056</t>
        </is>
      </c>
      <c r="B60" s="78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  <c r="M60" s="46" t="n"/>
      <c r="N60" s="76">
        <f>IF(B60="","",IF(M60="","Missing evidence",IF(COUNTIFS('06_EVIDENCE_REGISTER'!$A:$A,M60,'06_EVIDENCE_REGISTER'!$B:$B,A60,'06_EVIDENCE_REGISTER'!$K:$K,"Current",'06_EVIDENCE_REGISTER'!$I:$I,"&gt;="&amp;TODAY())&gt;0,"Current evidence","Missing / stale / mismatched")))</f>
        <v/>
      </c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REV-RM-0057</t>
        </is>
      </c>
      <c r="B61" s="78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  <c r="M61" s="46" t="n"/>
      <c r="N61" s="76">
        <f>IF(B61="","",IF(M61="","Missing evidence",IF(COUNTIFS('06_EVIDENCE_REGISTER'!$A:$A,M61,'06_EVIDENCE_REGISTER'!$B:$B,A61,'06_EVIDENCE_REGISTER'!$K:$K,"Current",'06_EVIDENCE_REGISTER'!$I:$I,"&gt;="&amp;TODAY())&gt;0,"Current evidence","Missing / stale / mismatched")))</f>
        <v/>
      </c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REV-RM-0058</t>
        </is>
      </c>
      <c r="B62" s="78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  <c r="M62" s="46" t="n"/>
      <c r="N62" s="76">
        <f>IF(B62="","",IF(M62="","Missing evidence",IF(COUNTIFS('06_EVIDENCE_REGISTER'!$A:$A,M62,'06_EVIDENCE_REGISTER'!$B:$B,A62,'06_EVIDENCE_REGISTER'!$K:$K,"Current",'06_EVIDENCE_REGISTER'!$I:$I,"&gt;="&amp;TODAY())&gt;0,"Current evidence","Missing / stale / mismatched")))</f>
        <v/>
      </c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REV-RM-0059</t>
        </is>
      </c>
      <c r="B63" s="78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76">
        <f>IF(B63="","",IF(M63="","Missing evidence",IF(COUNTIFS('06_EVIDENCE_REGISTER'!$A:$A,M63,'06_EVIDENCE_REGISTER'!$B:$B,A63,'06_EVIDENCE_REGISTER'!$K:$K,"Current",'06_EVIDENCE_REGISTER'!$I:$I,"&gt;="&amp;TODAY())&gt;0,"Current evidence","Missing / stale / mismatched")))</f>
        <v/>
      </c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REV-RM-0060</t>
        </is>
      </c>
      <c r="B64" s="78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  <c r="M64" s="46" t="n"/>
      <c r="N64" s="76">
        <f>IF(B64="","",IF(M64="","Missing evidence",IF(COUNTIFS('06_EVIDENCE_REGISTER'!$A:$A,M64,'06_EVIDENCE_REGISTER'!$B:$B,A64,'06_EVIDENCE_REGISTER'!$K:$K,"Current",'06_EVIDENCE_REGISTER'!$I:$I,"&gt;="&amp;TODAY())&gt;0,"Current evidence","Missing / stale / mismatched")))</f>
        <v/>
      </c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REV-RM-0061</t>
        </is>
      </c>
      <c r="B65" s="78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46" t="n"/>
      <c r="M65" s="46" t="n"/>
      <c r="N65" s="76">
        <f>IF(B65="","",IF(M65="","Missing evidence",IF(COUNTIFS('06_EVIDENCE_REGISTER'!$A:$A,M65,'06_EVIDENCE_REGISTER'!$B:$B,A65,'06_EVIDENCE_REGISTER'!$K:$K,"Current",'06_EVIDENCE_REGISTER'!$I:$I,"&gt;="&amp;TODAY())&gt;0,"Current evidence","Missing / stale / mismatched")))</f>
        <v/>
      </c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REV-RM-0062</t>
        </is>
      </c>
      <c r="B66" s="78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46" t="n"/>
      <c r="M66" s="46" t="n"/>
      <c r="N66" s="76">
        <f>IF(B66="","",IF(M66="","Missing evidence",IF(COUNTIFS('06_EVIDENCE_REGISTER'!$A:$A,M66,'06_EVIDENCE_REGISTER'!$B:$B,A66,'06_EVIDENCE_REGISTER'!$K:$K,"Current",'06_EVIDENCE_REGISTER'!$I:$I,"&gt;="&amp;TODAY())&gt;0,"Current evidence","Missing / stale / mismatched")))</f>
        <v/>
      </c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REV-RM-0063</t>
        </is>
      </c>
      <c r="B67" s="78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46" t="n"/>
      <c r="M67" s="46" t="n"/>
      <c r="N67" s="76">
        <f>IF(B67="","",IF(M67="","Missing evidence",IF(COUNTIFS('06_EVIDENCE_REGISTER'!$A:$A,M67,'06_EVIDENCE_REGISTER'!$B:$B,A67,'06_EVIDENCE_REGISTER'!$K:$K,"Current",'06_EVIDENCE_REGISTER'!$I:$I,"&gt;="&amp;TODAY())&gt;0,"Current evidence","Missing / stale / mismatched")))</f>
        <v/>
      </c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REV-RM-0064</t>
        </is>
      </c>
      <c r="B68" s="78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46" t="n"/>
      <c r="M68" s="46" t="n"/>
      <c r="N68" s="76">
        <f>IF(B68="","",IF(M68="","Missing evidence",IF(COUNTIFS('06_EVIDENCE_REGISTER'!$A:$A,M68,'06_EVIDENCE_REGISTER'!$B:$B,A68,'06_EVIDENCE_REGISTER'!$K:$K,"Current",'06_EVIDENCE_REGISTER'!$I:$I,"&gt;="&amp;TODAY())&gt;0,"Current evidence","Missing / stale / mismatched")))</f>
        <v/>
      </c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REV-RM-0065</t>
        </is>
      </c>
      <c r="B69" s="78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46" t="n"/>
      <c r="N69" s="76">
        <f>IF(B69="","",IF(M69="","Missing evidence",IF(COUNTIFS('06_EVIDENCE_REGISTER'!$A:$A,M69,'06_EVIDENCE_REGISTER'!$B:$B,A69,'06_EVIDENCE_REGISTER'!$K:$K,"Current",'06_EVIDENCE_REGISTER'!$I:$I,"&gt;="&amp;TODAY())&gt;0,"Current evidence","Missing / stale / mismatched")))</f>
        <v/>
      </c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REV-RM-0066</t>
        </is>
      </c>
      <c r="B70" s="78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46" t="n"/>
      <c r="N70" s="76">
        <f>IF(B70="","",IF(M70="","Missing evidence",IF(COUNTIFS('06_EVIDENCE_REGISTER'!$A:$A,M70,'06_EVIDENCE_REGISTER'!$B:$B,A70,'06_EVIDENCE_REGISTER'!$K:$K,"Current",'06_EVIDENCE_REGISTER'!$I:$I,"&gt;="&amp;TODAY())&gt;0,"Current evidence","Missing / stale / mismatched")))</f>
        <v/>
      </c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REV-RM-0067</t>
        </is>
      </c>
      <c r="B71" s="78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46" t="n"/>
      <c r="N71" s="76">
        <f>IF(B71="","",IF(M71="","Missing evidence",IF(COUNTIFS('06_EVIDENCE_REGISTER'!$A:$A,M71,'06_EVIDENCE_REGISTER'!$B:$B,A71,'06_EVIDENCE_REGISTER'!$K:$K,"Current",'06_EVIDENCE_REGISTER'!$I:$I,"&gt;="&amp;TODAY())&gt;0,"Current evidence","Missing / stale / mismatched")))</f>
        <v/>
      </c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REV-RM-0068</t>
        </is>
      </c>
      <c r="B72" s="78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46" t="n"/>
      <c r="N72" s="76">
        <f>IF(B72="","",IF(M72="","Missing evidence",IF(COUNTIFS('06_EVIDENCE_REGISTER'!$A:$A,M72,'06_EVIDENCE_REGISTER'!$B:$B,A72,'06_EVIDENCE_REGISTER'!$K:$K,"Current",'06_EVIDENCE_REGISTER'!$I:$I,"&gt;="&amp;TODAY())&gt;0,"Current evidence","Missing / stale / mismatched")))</f>
        <v/>
      </c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REV-RM-0069</t>
        </is>
      </c>
      <c r="B73" s="78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76">
        <f>IF(B73="","",IF(M73="","Missing evidence",IF(COUNTIFS('06_EVIDENCE_REGISTER'!$A:$A,M73,'06_EVIDENCE_REGISTER'!$B:$B,A73,'06_EVIDENCE_REGISTER'!$K:$K,"Current",'06_EVIDENCE_REGISTER'!$I:$I,"&gt;="&amp;TODAY())&gt;0,"Current evidence","Missing / stale / mismatched")))</f>
        <v/>
      </c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REV-RM-0070</t>
        </is>
      </c>
      <c r="B74" s="78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46" t="n"/>
      <c r="N74" s="76">
        <f>IF(B74="","",IF(M74="","Missing evidence",IF(COUNTIFS('06_EVIDENCE_REGISTER'!$A:$A,M74,'06_EVIDENCE_REGISTER'!$B:$B,A74,'06_EVIDENCE_REGISTER'!$K:$K,"Current",'06_EVIDENCE_REGISTER'!$I:$I,"&gt;="&amp;TODAY())&gt;0,"Current evidence","Missing / stale / mismatched")))</f>
        <v/>
      </c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REV-RM-0071</t>
        </is>
      </c>
      <c r="B75" s="78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76">
        <f>IF(B75="","",IF(M75="","Missing evidence",IF(COUNTIFS('06_EVIDENCE_REGISTER'!$A:$A,M75,'06_EVIDENCE_REGISTER'!$B:$B,A75,'06_EVIDENCE_REGISTER'!$K:$K,"Current",'06_EVIDENCE_REGISTER'!$I:$I,"&gt;="&amp;TODAY())&gt;0,"Current evidence","Missing / stale / mismatched")))</f>
        <v/>
      </c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REV-RM-0072</t>
        </is>
      </c>
      <c r="B76" s="78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  <c r="N76" s="76">
        <f>IF(B76="","",IF(M76="","Missing evidence",IF(COUNTIFS('06_EVIDENCE_REGISTER'!$A:$A,M76,'06_EVIDENCE_REGISTER'!$B:$B,A76,'06_EVIDENCE_REGISTER'!$K:$K,"Current",'06_EVIDENCE_REGISTER'!$I:$I,"&gt;="&amp;TODAY())&gt;0,"Current evidence","Missing / stale / mismatched")))</f>
        <v/>
      </c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REV-RM-0073</t>
        </is>
      </c>
      <c r="B77" s="78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46" t="n"/>
      <c r="N77" s="76">
        <f>IF(B77="","",IF(M77="","Missing evidence",IF(COUNTIFS('06_EVIDENCE_REGISTER'!$A:$A,M77,'06_EVIDENCE_REGISTER'!$B:$B,A77,'06_EVIDENCE_REGISTER'!$K:$K,"Current",'06_EVIDENCE_REGISTER'!$I:$I,"&gt;="&amp;TODAY())&gt;0,"Current evidence","Missing / stale / mismatched")))</f>
        <v/>
      </c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REV-RM-0074</t>
        </is>
      </c>
      <c r="B78" s="78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46" t="n"/>
      <c r="N78" s="76">
        <f>IF(B78="","",IF(M78="","Missing evidence",IF(COUNTIFS('06_EVIDENCE_REGISTER'!$A:$A,M78,'06_EVIDENCE_REGISTER'!$B:$B,A78,'06_EVIDENCE_REGISTER'!$K:$K,"Current",'06_EVIDENCE_REGISTER'!$I:$I,"&gt;="&amp;TODAY())&gt;0,"Current evidence","Missing / stale / mismatched")))</f>
        <v/>
      </c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REV-RM-0075</t>
        </is>
      </c>
      <c r="B79" s="78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46" t="n"/>
      <c r="N79" s="76">
        <f>IF(B79="","",IF(M79="","Missing evidence",IF(COUNTIFS('06_EVIDENCE_REGISTER'!$A:$A,M79,'06_EVIDENCE_REGISTER'!$B:$B,A79,'06_EVIDENCE_REGISTER'!$K:$K,"Current",'06_EVIDENCE_REGISTER'!$I:$I,"&gt;="&amp;TODAY())&gt;0,"Current evidence","Missing / stale / mismatched")))</f>
        <v/>
      </c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REV-RM-0076</t>
        </is>
      </c>
      <c r="B80" s="78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46" t="n"/>
      <c r="N80" s="76">
        <f>IF(B80="","",IF(M80="","Missing evidence",IF(COUNTIFS('06_EVIDENCE_REGISTER'!$A:$A,M80,'06_EVIDENCE_REGISTER'!$B:$B,A80,'06_EVIDENCE_REGISTER'!$K:$K,"Current",'06_EVIDENCE_REGISTER'!$I:$I,"&gt;="&amp;TODAY())&gt;0,"Current evidence","Missing / stale / mismatched")))</f>
        <v/>
      </c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REV-RM-0077</t>
        </is>
      </c>
      <c r="B81" s="78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46" t="n"/>
      <c r="N81" s="76">
        <f>IF(B81="","",IF(M81="","Missing evidence",IF(COUNTIFS('06_EVIDENCE_REGISTER'!$A:$A,M81,'06_EVIDENCE_REGISTER'!$B:$B,A81,'06_EVIDENCE_REGISTER'!$K:$K,"Current",'06_EVIDENCE_REGISTER'!$I:$I,"&gt;="&amp;TODAY())&gt;0,"Current evidence","Missing / stale / mismatched")))</f>
        <v/>
      </c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REV-RM-0078</t>
        </is>
      </c>
      <c r="B82" s="78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46" t="n"/>
      <c r="N82" s="76">
        <f>IF(B82="","",IF(M82="","Missing evidence",IF(COUNTIFS('06_EVIDENCE_REGISTER'!$A:$A,M82,'06_EVIDENCE_REGISTER'!$B:$B,A82,'06_EVIDENCE_REGISTER'!$K:$K,"Current",'06_EVIDENCE_REGISTER'!$I:$I,"&gt;="&amp;TODAY())&gt;0,"Current evidence","Missing / stale / mismatched")))</f>
        <v/>
      </c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REV-RM-0079</t>
        </is>
      </c>
      <c r="B83" s="78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46" t="n"/>
      <c r="N83" s="76">
        <f>IF(B83="","",IF(M83="","Missing evidence",IF(COUNTIFS('06_EVIDENCE_REGISTER'!$A:$A,M83,'06_EVIDENCE_REGISTER'!$B:$B,A83,'06_EVIDENCE_REGISTER'!$K:$K,"Current",'06_EVIDENCE_REGISTER'!$I:$I,"&gt;="&amp;TODAY())&gt;0,"Current evidence","Missing / stale / mismatched")))</f>
        <v/>
      </c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REV-RM-0080</t>
        </is>
      </c>
      <c r="B84" s="78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46" t="n"/>
      <c r="N84" s="76">
        <f>IF(B84="","",IF(M84="","Missing evidence",IF(COUNTIFS('06_EVIDENCE_REGISTER'!$A:$A,M84,'06_EVIDENCE_REGISTER'!$B:$B,A84,'06_EVIDENCE_REGISTER'!$K:$K,"Current",'06_EVIDENCE_REGISTER'!$I:$I,"&gt;="&amp;TODAY())&gt;0,"Current evidence","Missing / stale / mismatched")))</f>
        <v/>
      </c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 ht="23" customHeight="1" s="70">
      <c r="A87" s="33" t="inlineStr">
        <is>
          <t>FEEDBACK-LOOP SUMMARY</t>
        </is>
      </c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 ht="31" customHeight="1" s="70">
      <c r="A88" s="40" t="inlineStr">
        <is>
          <t>Metric</t>
        </is>
      </c>
      <c r="B88" s="40" t="inlineStr">
        <is>
          <t>Value</t>
        </is>
      </c>
      <c r="C88" s="40" t="inlineStr">
        <is>
          <t>Interpretation</t>
        </is>
      </c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Recorded feedback/review events</t>
        </is>
      </c>
      <c r="B89" s="16">
        <f>COUNTIF(B5:B84,"&gt;0")</f>
        <v/>
      </c>
      <c r="C89" s="6" t="inlineStr">
        <is>
          <t>Lifecycle evidence.</t>
        </is>
      </c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Open / escalated risk-review events</t>
        </is>
      </c>
      <c r="B90" s="16">
        <f>COUNTIF(L5:L84,"Open")+COUNTIF(L5:L84,"Assessment")+COUNTIF(L5:L84,"Escalated")</f>
        <v/>
      </c>
      <c r="C90" s="6" t="inlineStr">
        <is>
          <t>Readiness blocker until resolved or explicitly accepted.</t>
        </is>
      </c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Events not yet reflected in risk register</t>
        </is>
      </c>
      <c r="B91" s="16">
        <f>COUNTIFS(B5:B84,"&gt;0",G5:G84,"&lt;&gt;Yes")</f>
        <v/>
      </c>
      <c r="C91" s="6" t="inlineStr">
        <is>
          <t>Article 9(2)(c) feedback-loop gap.</t>
        </is>
      </c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Events requiring Article 13 / training update but still pending</t>
        </is>
      </c>
      <c r="B92" s="16">
        <f>COUNTIFS(B5:B84,"&gt;0",I5:I84,"Pending assessment")+COUNTIFS(B5:B84,"&gt;0",J5:J84,"Pending assessment")</f>
        <v/>
      </c>
      <c r="C92" s="6" t="inlineStr">
        <is>
          <t>Residual-risk communication gap.</t>
        </is>
      </c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N92"/>
  <mergeCells count="3">
    <mergeCell ref="A1:M1"/>
    <mergeCell ref="A2:M2"/>
    <mergeCell ref="A87:M87"/>
  </mergeCells>
  <conditionalFormatting sqref="N5:N84">
    <cfRule type="expression" priority="1" dxfId="11">
      <formula>N5="Current evidence"</formula>
    </cfRule>
    <cfRule type="expression" priority="2" dxfId="12">
      <formula>AND(B5&lt;&gt;"",N5&lt;&gt;"Current evidence")</formula>
    </cfRule>
  </conditionalFormatting>
  <dataValidations count="3">
    <dataValidation sqref="C5:C84" showDropDown="0" showInputMessage="0" showErrorMessage="0" allowBlank="0" type="list">
      <formula1>"Article 72 post-market monitoring,Incident / serious incident,Test / validation result,Model/data drift,System modification,Deployer feedback,Complaint / affected-person feedback,Authority / notified body,External research / state of the art,Other"</formula1>
    </dataValidation>
    <dataValidation sqref="G5:J84" showDropDown="0" showInputMessage="0" showErrorMessage="0" allowBlank="0" type="list">
      <formula1>"Yes,No,N/A,Pending assessment"</formula1>
    </dataValidation>
    <dataValidation sqref="L5:L84" showDropDown="0" showInputMessage="0" showErrorMessage="0" allowBlank="0" type="list">
      <formula1>"Open,Assessment,Actions assigned,Complete,Escalated"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Risk Management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risks, treatments/tests or feedback events. Store controlled pointers, not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EV-RM-0001</t>
        </is>
      </c>
      <c r="B5" s="46" t="n"/>
      <c r="C5" s="46" t="n"/>
      <c r="D5" s="46" t="n"/>
      <c r="E5" s="46" t="n"/>
      <c r="F5" s="46" t="n"/>
      <c r="G5" s="46" t="n"/>
      <c r="H5" s="78" t="n"/>
      <c r="I5" s="78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EV-RM-0002</t>
        </is>
      </c>
      <c r="B6" s="46" t="n"/>
      <c r="C6" s="46" t="n"/>
      <c r="D6" s="46" t="n"/>
      <c r="E6" s="46" t="n"/>
      <c r="F6" s="46" t="n"/>
      <c r="G6" s="46" t="n"/>
      <c r="H6" s="78" t="n"/>
      <c r="I6" s="78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EV-RM-0003</t>
        </is>
      </c>
      <c r="B7" s="46" t="n"/>
      <c r="C7" s="46" t="n"/>
      <c r="D7" s="46" t="n"/>
      <c r="E7" s="46" t="n"/>
      <c r="F7" s="46" t="n"/>
      <c r="G7" s="46" t="n"/>
      <c r="H7" s="78" t="n"/>
      <c r="I7" s="78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EV-RM-0004</t>
        </is>
      </c>
      <c r="B8" s="46" t="n"/>
      <c r="C8" s="46" t="n"/>
      <c r="D8" s="46" t="n"/>
      <c r="E8" s="46" t="n"/>
      <c r="F8" s="46" t="n"/>
      <c r="G8" s="46" t="n"/>
      <c r="H8" s="78" t="n"/>
      <c r="I8" s="78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EV-RM-0005</t>
        </is>
      </c>
      <c r="B9" s="46" t="n"/>
      <c r="C9" s="46" t="n"/>
      <c r="D9" s="46" t="n"/>
      <c r="E9" s="46" t="n"/>
      <c r="F9" s="46" t="n"/>
      <c r="G9" s="46" t="n"/>
      <c r="H9" s="78" t="n"/>
      <c r="I9" s="78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EV-RM-0006</t>
        </is>
      </c>
      <c r="B10" s="46" t="n"/>
      <c r="C10" s="46" t="n"/>
      <c r="D10" s="46" t="n"/>
      <c r="E10" s="46" t="n"/>
      <c r="F10" s="46" t="n"/>
      <c r="G10" s="46" t="n"/>
      <c r="H10" s="78" t="n"/>
      <c r="I10" s="78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EV-RM-0007</t>
        </is>
      </c>
      <c r="B11" s="46" t="n"/>
      <c r="C11" s="46" t="n"/>
      <c r="D11" s="46" t="n"/>
      <c r="E11" s="46" t="n"/>
      <c r="F11" s="46" t="n"/>
      <c r="G11" s="46" t="n"/>
      <c r="H11" s="78" t="n"/>
      <c r="I11" s="78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EV-RM-0008</t>
        </is>
      </c>
      <c r="B12" s="46" t="n"/>
      <c r="C12" s="46" t="n"/>
      <c r="D12" s="46" t="n"/>
      <c r="E12" s="46" t="n"/>
      <c r="F12" s="46" t="n"/>
      <c r="G12" s="46" t="n"/>
      <c r="H12" s="78" t="n"/>
      <c r="I12" s="78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EV-RM-0009</t>
        </is>
      </c>
      <c r="B13" s="46" t="n"/>
      <c r="C13" s="46" t="n"/>
      <c r="D13" s="46" t="n"/>
      <c r="E13" s="46" t="n"/>
      <c r="F13" s="46" t="n"/>
      <c r="G13" s="46" t="n"/>
      <c r="H13" s="78" t="n"/>
      <c r="I13" s="78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EV-RM-0010</t>
        </is>
      </c>
      <c r="B14" s="46" t="n"/>
      <c r="C14" s="46" t="n"/>
      <c r="D14" s="46" t="n"/>
      <c r="E14" s="46" t="n"/>
      <c r="F14" s="46" t="n"/>
      <c r="G14" s="46" t="n"/>
      <c r="H14" s="78" t="n"/>
      <c r="I14" s="78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EV-RM-0011</t>
        </is>
      </c>
      <c r="B15" s="46" t="n"/>
      <c r="C15" s="46" t="n"/>
      <c r="D15" s="46" t="n"/>
      <c r="E15" s="46" t="n"/>
      <c r="F15" s="46" t="n"/>
      <c r="G15" s="46" t="n"/>
      <c r="H15" s="78" t="n"/>
      <c r="I15" s="78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EV-RM-0012</t>
        </is>
      </c>
      <c r="B16" s="46" t="n"/>
      <c r="C16" s="46" t="n"/>
      <c r="D16" s="46" t="n"/>
      <c r="E16" s="46" t="n"/>
      <c r="F16" s="46" t="n"/>
      <c r="G16" s="46" t="n"/>
      <c r="H16" s="78" t="n"/>
      <c r="I16" s="78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EV-RM-0013</t>
        </is>
      </c>
      <c r="B17" s="46" t="n"/>
      <c r="C17" s="46" t="n"/>
      <c r="D17" s="46" t="n"/>
      <c r="E17" s="46" t="n"/>
      <c r="F17" s="46" t="n"/>
      <c r="G17" s="46" t="n"/>
      <c r="H17" s="78" t="n"/>
      <c r="I17" s="78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EV-RM-0014</t>
        </is>
      </c>
      <c r="B18" s="46" t="n"/>
      <c r="C18" s="46" t="n"/>
      <c r="D18" s="46" t="n"/>
      <c r="E18" s="46" t="n"/>
      <c r="F18" s="46" t="n"/>
      <c r="G18" s="46" t="n"/>
      <c r="H18" s="78" t="n"/>
      <c r="I18" s="78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EV-RM-0015</t>
        </is>
      </c>
      <c r="B19" s="46" t="n"/>
      <c r="C19" s="46" t="n"/>
      <c r="D19" s="46" t="n"/>
      <c r="E19" s="46" t="n"/>
      <c r="F19" s="46" t="n"/>
      <c r="G19" s="46" t="n"/>
      <c r="H19" s="78" t="n"/>
      <c r="I19" s="78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EV-RM-0016</t>
        </is>
      </c>
      <c r="B20" s="46" t="n"/>
      <c r="C20" s="46" t="n"/>
      <c r="D20" s="46" t="n"/>
      <c r="E20" s="46" t="n"/>
      <c r="F20" s="46" t="n"/>
      <c r="G20" s="46" t="n"/>
      <c r="H20" s="78" t="n"/>
      <c r="I20" s="78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EV-RM-0017</t>
        </is>
      </c>
      <c r="B21" s="46" t="n"/>
      <c r="C21" s="46" t="n"/>
      <c r="D21" s="46" t="n"/>
      <c r="E21" s="46" t="n"/>
      <c r="F21" s="46" t="n"/>
      <c r="G21" s="46" t="n"/>
      <c r="H21" s="78" t="n"/>
      <c r="I21" s="78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EV-RM-0018</t>
        </is>
      </c>
      <c r="B22" s="46" t="n"/>
      <c r="C22" s="46" t="n"/>
      <c r="D22" s="46" t="n"/>
      <c r="E22" s="46" t="n"/>
      <c r="F22" s="46" t="n"/>
      <c r="G22" s="46" t="n"/>
      <c r="H22" s="78" t="n"/>
      <c r="I22" s="78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EV-RM-0019</t>
        </is>
      </c>
      <c r="B23" s="46" t="n"/>
      <c r="C23" s="46" t="n"/>
      <c r="D23" s="46" t="n"/>
      <c r="E23" s="46" t="n"/>
      <c r="F23" s="46" t="n"/>
      <c r="G23" s="46" t="n"/>
      <c r="H23" s="78" t="n"/>
      <c r="I23" s="78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EV-RM-0020</t>
        </is>
      </c>
      <c r="B24" s="46" t="n"/>
      <c r="C24" s="46" t="n"/>
      <c r="D24" s="46" t="n"/>
      <c r="E24" s="46" t="n"/>
      <c r="F24" s="46" t="n"/>
      <c r="G24" s="46" t="n"/>
      <c r="H24" s="78" t="n"/>
      <c r="I24" s="78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EV-RM-0021</t>
        </is>
      </c>
      <c r="B25" s="46" t="n"/>
      <c r="C25" s="46" t="n"/>
      <c r="D25" s="46" t="n"/>
      <c r="E25" s="46" t="n"/>
      <c r="F25" s="46" t="n"/>
      <c r="G25" s="46" t="n"/>
      <c r="H25" s="78" t="n"/>
      <c r="I25" s="78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EV-RM-0022</t>
        </is>
      </c>
      <c r="B26" s="46" t="n"/>
      <c r="C26" s="46" t="n"/>
      <c r="D26" s="46" t="n"/>
      <c r="E26" s="46" t="n"/>
      <c r="F26" s="46" t="n"/>
      <c r="G26" s="46" t="n"/>
      <c r="H26" s="78" t="n"/>
      <c r="I26" s="78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EV-RM-0023</t>
        </is>
      </c>
      <c r="B27" s="46" t="n"/>
      <c r="C27" s="46" t="n"/>
      <c r="D27" s="46" t="n"/>
      <c r="E27" s="46" t="n"/>
      <c r="F27" s="46" t="n"/>
      <c r="G27" s="46" t="n"/>
      <c r="H27" s="78" t="n"/>
      <c r="I27" s="78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EV-RM-0024</t>
        </is>
      </c>
      <c r="B28" s="46" t="n"/>
      <c r="C28" s="46" t="n"/>
      <c r="D28" s="46" t="n"/>
      <c r="E28" s="46" t="n"/>
      <c r="F28" s="46" t="n"/>
      <c r="G28" s="46" t="n"/>
      <c r="H28" s="78" t="n"/>
      <c r="I28" s="78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EV-RM-0025</t>
        </is>
      </c>
      <c r="B29" s="46" t="n"/>
      <c r="C29" s="46" t="n"/>
      <c r="D29" s="46" t="n"/>
      <c r="E29" s="46" t="n"/>
      <c r="F29" s="46" t="n"/>
      <c r="G29" s="46" t="n"/>
      <c r="H29" s="78" t="n"/>
      <c r="I29" s="78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EV-RM-0026</t>
        </is>
      </c>
      <c r="B30" s="46" t="n"/>
      <c r="C30" s="46" t="n"/>
      <c r="D30" s="46" t="n"/>
      <c r="E30" s="46" t="n"/>
      <c r="F30" s="46" t="n"/>
      <c r="G30" s="46" t="n"/>
      <c r="H30" s="78" t="n"/>
      <c r="I30" s="78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EV-RM-0027</t>
        </is>
      </c>
      <c r="B31" s="46" t="n"/>
      <c r="C31" s="46" t="n"/>
      <c r="D31" s="46" t="n"/>
      <c r="E31" s="46" t="n"/>
      <c r="F31" s="46" t="n"/>
      <c r="G31" s="46" t="n"/>
      <c r="H31" s="78" t="n"/>
      <c r="I31" s="78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EV-RM-0028</t>
        </is>
      </c>
      <c r="B32" s="46" t="n"/>
      <c r="C32" s="46" t="n"/>
      <c r="D32" s="46" t="n"/>
      <c r="E32" s="46" t="n"/>
      <c r="F32" s="46" t="n"/>
      <c r="G32" s="46" t="n"/>
      <c r="H32" s="78" t="n"/>
      <c r="I32" s="78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EV-RM-0029</t>
        </is>
      </c>
      <c r="B33" s="46" t="n"/>
      <c r="C33" s="46" t="n"/>
      <c r="D33" s="46" t="n"/>
      <c r="E33" s="46" t="n"/>
      <c r="F33" s="46" t="n"/>
      <c r="G33" s="46" t="n"/>
      <c r="H33" s="78" t="n"/>
      <c r="I33" s="78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EV-RM-0030</t>
        </is>
      </c>
      <c r="B34" s="46" t="n"/>
      <c r="C34" s="46" t="n"/>
      <c r="D34" s="46" t="n"/>
      <c r="E34" s="46" t="n"/>
      <c r="F34" s="46" t="n"/>
      <c r="G34" s="46" t="n"/>
      <c r="H34" s="78" t="n"/>
      <c r="I34" s="78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EV-RM-0031</t>
        </is>
      </c>
      <c r="B35" s="46" t="n"/>
      <c r="C35" s="46" t="n"/>
      <c r="D35" s="46" t="n"/>
      <c r="E35" s="46" t="n"/>
      <c r="F35" s="46" t="n"/>
      <c r="G35" s="46" t="n"/>
      <c r="H35" s="78" t="n"/>
      <c r="I35" s="78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EV-RM-0032</t>
        </is>
      </c>
      <c r="B36" s="46" t="n"/>
      <c r="C36" s="46" t="n"/>
      <c r="D36" s="46" t="n"/>
      <c r="E36" s="46" t="n"/>
      <c r="F36" s="46" t="n"/>
      <c r="G36" s="46" t="n"/>
      <c r="H36" s="78" t="n"/>
      <c r="I36" s="78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EV-RM-0033</t>
        </is>
      </c>
      <c r="B37" s="46" t="n"/>
      <c r="C37" s="46" t="n"/>
      <c r="D37" s="46" t="n"/>
      <c r="E37" s="46" t="n"/>
      <c r="F37" s="46" t="n"/>
      <c r="G37" s="46" t="n"/>
      <c r="H37" s="78" t="n"/>
      <c r="I37" s="78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EV-RM-0034</t>
        </is>
      </c>
      <c r="B38" s="46" t="n"/>
      <c r="C38" s="46" t="n"/>
      <c r="D38" s="46" t="n"/>
      <c r="E38" s="46" t="n"/>
      <c r="F38" s="46" t="n"/>
      <c r="G38" s="46" t="n"/>
      <c r="H38" s="78" t="n"/>
      <c r="I38" s="78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EV-RM-0035</t>
        </is>
      </c>
      <c r="B39" s="46" t="n"/>
      <c r="C39" s="46" t="n"/>
      <c r="D39" s="46" t="n"/>
      <c r="E39" s="46" t="n"/>
      <c r="F39" s="46" t="n"/>
      <c r="G39" s="46" t="n"/>
      <c r="H39" s="78" t="n"/>
      <c r="I39" s="78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EV-RM-0036</t>
        </is>
      </c>
      <c r="B40" s="46" t="n"/>
      <c r="C40" s="46" t="n"/>
      <c r="D40" s="46" t="n"/>
      <c r="E40" s="46" t="n"/>
      <c r="F40" s="46" t="n"/>
      <c r="G40" s="46" t="n"/>
      <c r="H40" s="78" t="n"/>
      <c r="I40" s="78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EV-RM-0037</t>
        </is>
      </c>
      <c r="B41" s="46" t="n"/>
      <c r="C41" s="46" t="n"/>
      <c r="D41" s="46" t="n"/>
      <c r="E41" s="46" t="n"/>
      <c r="F41" s="46" t="n"/>
      <c r="G41" s="46" t="n"/>
      <c r="H41" s="78" t="n"/>
      <c r="I41" s="78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EV-RM-0038</t>
        </is>
      </c>
      <c r="B42" s="46" t="n"/>
      <c r="C42" s="46" t="n"/>
      <c r="D42" s="46" t="n"/>
      <c r="E42" s="46" t="n"/>
      <c r="F42" s="46" t="n"/>
      <c r="G42" s="46" t="n"/>
      <c r="H42" s="78" t="n"/>
      <c r="I42" s="78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EV-RM-0039</t>
        </is>
      </c>
      <c r="B43" s="46" t="n"/>
      <c r="C43" s="46" t="n"/>
      <c r="D43" s="46" t="n"/>
      <c r="E43" s="46" t="n"/>
      <c r="F43" s="46" t="n"/>
      <c r="G43" s="46" t="n"/>
      <c r="H43" s="78" t="n"/>
      <c r="I43" s="78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EV-RM-0040</t>
        </is>
      </c>
      <c r="B44" s="46" t="n"/>
      <c r="C44" s="46" t="n"/>
      <c r="D44" s="46" t="n"/>
      <c r="E44" s="46" t="n"/>
      <c r="F44" s="46" t="n"/>
      <c r="G44" s="46" t="n"/>
      <c r="H44" s="78" t="n"/>
      <c r="I44" s="78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EV-RM-0041</t>
        </is>
      </c>
      <c r="B45" s="46" t="n"/>
      <c r="C45" s="46" t="n"/>
      <c r="D45" s="46" t="n"/>
      <c r="E45" s="46" t="n"/>
      <c r="F45" s="46" t="n"/>
      <c r="G45" s="46" t="n"/>
      <c r="H45" s="78" t="n"/>
      <c r="I45" s="78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EV-RM-0042</t>
        </is>
      </c>
      <c r="B46" s="46" t="n"/>
      <c r="C46" s="46" t="n"/>
      <c r="D46" s="46" t="n"/>
      <c r="E46" s="46" t="n"/>
      <c r="F46" s="46" t="n"/>
      <c r="G46" s="46" t="n"/>
      <c r="H46" s="78" t="n"/>
      <c r="I46" s="78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EV-RM-0043</t>
        </is>
      </c>
      <c r="B47" s="46" t="n"/>
      <c r="C47" s="46" t="n"/>
      <c r="D47" s="46" t="n"/>
      <c r="E47" s="46" t="n"/>
      <c r="F47" s="46" t="n"/>
      <c r="G47" s="46" t="n"/>
      <c r="H47" s="78" t="n"/>
      <c r="I47" s="78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EV-RM-0044</t>
        </is>
      </c>
      <c r="B48" s="46" t="n"/>
      <c r="C48" s="46" t="n"/>
      <c r="D48" s="46" t="n"/>
      <c r="E48" s="46" t="n"/>
      <c r="F48" s="46" t="n"/>
      <c r="G48" s="46" t="n"/>
      <c r="H48" s="78" t="n"/>
      <c r="I48" s="78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EV-RM-0045</t>
        </is>
      </c>
      <c r="B49" s="46" t="n"/>
      <c r="C49" s="46" t="n"/>
      <c r="D49" s="46" t="n"/>
      <c r="E49" s="46" t="n"/>
      <c r="F49" s="46" t="n"/>
      <c r="G49" s="46" t="n"/>
      <c r="H49" s="78" t="n"/>
      <c r="I49" s="78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EV-RM-0046</t>
        </is>
      </c>
      <c r="B50" s="46" t="n"/>
      <c r="C50" s="46" t="n"/>
      <c r="D50" s="46" t="n"/>
      <c r="E50" s="46" t="n"/>
      <c r="F50" s="46" t="n"/>
      <c r="G50" s="46" t="n"/>
      <c r="H50" s="78" t="n"/>
      <c r="I50" s="78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EV-RM-0047</t>
        </is>
      </c>
      <c r="B51" s="46" t="n"/>
      <c r="C51" s="46" t="n"/>
      <c r="D51" s="46" t="n"/>
      <c r="E51" s="46" t="n"/>
      <c r="F51" s="46" t="n"/>
      <c r="G51" s="46" t="n"/>
      <c r="H51" s="78" t="n"/>
      <c r="I51" s="78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EV-RM-0048</t>
        </is>
      </c>
      <c r="B52" s="46" t="n"/>
      <c r="C52" s="46" t="n"/>
      <c r="D52" s="46" t="n"/>
      <c r="E52" s="46" t="n"/>
      <c r="F52" s="46" t="n"/>
      <c r="G52" s="46" t="n"/>
      <c r="H52" s="78" t="n"/>
      <c r="I52" s="78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EV-RM-0049</t>
        </is>
      </c>
      <c r="B53" s="46" t="n"/>
      <c r="C53" s="46" t="n"/>
      <c r="D53" s="46" t="n"/>
      <c r="E53" s="46" t="n"/>
      <c r="F53" s="46" t="n"/>
      <c r="G53" s="46" t="n"/>
      <c r="H53" s="78" t="n"/>
      <c r="I53" s="78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EV-RM-0050</t>
        </is>
      </c>
      <c r="B54" s="46" t="n"/>
      <c r="C54" s="46" t="n"/>
      <c r="D54" s="46" t="n"/>
      <c r="E54" s="46" t="n"/>
      <c r="F54" s="46" t="n"/>
      <c r="G54" s="46" t="n"/>
      <c r="H54" s="78" t="n"/>
      <c r="I54" s="78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EV-RM-0051</t>
        </is>
      </c>
      <c r="B55" s="46" t="n"/>
      <c r="C55" s="46" t="n"/>
      <c r="D55" s="46" t="n"/>
      <c r="E55" s="46" t="n"/>
      <c r="F55" s="46" t="n"/>
      <c r="G55" s="46" t="n"/>
      <c r="H55" s="78" t="n"/>
      <c r="I55" s="78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EV-RM-0052</t>
        </is>
      </c>
      <c r="B56" s="46" t="n"/>
      <c r="C56" s="46" t="n"/>
      <c r="D56" s="46" t="n"/>
      <c r="E56" s="46" t="n"/>
      <c r="F56" s="46" t="n"/>
      <c r="G56" s="46" t="n"/>
      <c r="H56" s="78" t="n"/>
      <c r="I56" s="78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EV-RM-0053</t>
        </is>
      </c>
      <c r="B57" s="46" t="n"/>
      <c r="C57" s="46" t="n"/>
      <c r="D57" s="46" t="n"/>
      <c r="E57" s="46" t="n"/>
      <c r="F57" s="46" t="n"/>
      <c r="G57" s="46" t="n"/>
      <c r="H57" s="78" t="n"/>
      <c r="I57" s="78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EV-RM-0054</t>
        </is>
      </c>
      <c r="B58" s="46" t="n"/>
      <c r="C58" s="46" t="n"/>
      <c r="D58" s="46" t="n"/>
      <c r="E58" s="46" t="n"/>
      <c r="F58" s="46" t="n"/>
      <c r="G58" s="46" t="n"/>
      <c r="H58" s="78" t="n"/>
      <c r="I58" s="78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EV-RM-0055</t>
        </is>
      </c>
      <c r="B59" s="46" t="n"/>
      <c r="C59" s="46" t="n"/>
      <c r="D59" s="46" t="n"/>
      <c r="E59" s="46" t="n"/>
      <c r="F59" s="46" t="n"/>
      <c r="G59" s="46" t="n"/>
      <c r="H59" s="78" t="n"/>
      <c r="I59" s="78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EV-RM-0056</t>
        </is>
      </c>
      <c r="B60" s="46" t="n"/>
      <c r="C60" s="46" t="n"/>
      <c r="D60" s="46" t="n"/>
      <c r="E60" s="46" t="n"/>
      <c r="F60" s="46" t="n"/>
      <c r="G60" s="46" t="n"/>
      <c r="H60" s="78" t="n"/>
      <c r="I60" s="78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EV-RM-0057</t>
        </is>
      </c>
      <c r="B61" s="46" t="n"/>
      <c r="C61" s="46" t="n"/>
      <c r="D61" s="46" t="n"/>
      <c r="E61" s="46" t="n"/>
      <c r="F61" s="46" t="n"/>
      <c r="G61" s="46" t="n"/>
      <c r="H61" s="78" t="n"/>
      <c r="I61" s="78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EV-RM-0058</t>
        </is>
      </c>
      <c r="B62" s="46" t="n"/>
      <c r="C62" s="46" t="n"/>
      <c r="D62" s="46" t="n"/>
      <c r="E62" s="46" t="n"/>
      <c r="F62" s="46" t="n"/>
      <c r="G62" s="46" t="n"/>
      <c r="H62" s="78" t="n"/>
      <c r="I62" s="78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EV-RM-0059</t>
        </is>
      </c>
      <c r="B63" s="46" t="n"/>
      <c r="C63" s="46" t="n"/>
      <c r="D63" s="46" t="n"/>
      <c r="E63" s="46" t="n"/>
      <c r="F63" s="46" t="n"/>
      <c r="G63" s="46" t="n"/>
      <c r="H63" s="78" t="n"/>
      <c r="I63" s="78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EV-RM-0060</t>
        </is>
      </c>
      <c r="B64" s="46" t="n"/>
      <c r="C64" s="46" t="n"/>
      <c r="D64" s="46" t="n"/>
      <c r="E64" s="46" t="n"/>
      <c r="F64" s="46" t="n"/>
      <c r="G64" s="46" t="n"/>
      <c r="H64" s="78" t="n"/>
      <c r="I64" s="78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EV-RM-0061</t>
        </is>
      </c>
      <c r="B65" s="46" t="n"/>
      <c r="C65" s="46" t="n"/>
      <c r="D65" s="46" t="n"/>
      <c r="E65" s="46" t="n"/>
      <c r="F65" s="46" t="n"/>
      <c r="G65" s="46" t="n"/>
      <c r="H65" s="78" t="n"/>
      <c r="I65" s="78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EV-RM-0062</t>
        </is>
      </c>
      <c r="B66" s="46" t="n"/>
      <c r="C66" s="46" t="n"/>
      <c r="D66" s="46" t="n"/>
      <c r="E66" s="46" t="n"/>
      <c r="F66" s="46" t="n"/>
      <c r="G66" s="46" t="n"/>
      <c r="H66" s="78" t="n"/>
      <c r="I66" s="78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EV-RM-0063</t>
        </is>
      </c>
      <c r="B67" s="46" t="n"/>
      <c r="C67" s="46" t="n"/>
      <c r="D67" s="46" t="n"/>
      <c r="E67" s="46" t="n"/>
      <c r="F67" s="46" t="n"/>
      <c r="G67" s="46" t="n"/>
      <c r="H67" s="78" t="n"/>
      <c r="I67" s="78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EV-RM-0064</t>
        </is>
      </c>
      <c r="B68" s="46" t="n"/>
      <c r="C68" s="46" t="n"/>
      <c r="D68" s="46" t="n"/>
      <c r="E68" s="46" t="n"/>
      <c r="F68" s="46" t="n"/>
      <c r="G68" s="46" t="n"/>
      <c r="H68" s="78" t="n"/>
      <c r="I68" s="78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EV-RM-0065</t>
        </is>
      </c>
      <c r="B69" s="46" t="n"/>
      <c r="C69" s="46" t="n"/>
      <c r="D69" s="46" t="n"/>
      <c r="E69" s="46" t="n"/>
      <c r="F69" s="46" t="n"/>
      <c r="G69" s="46" t="n"/>
      <c r="H69" s="78" t="n"/>
      <c r="I69" s="78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EV-RM-0066</t>
        </is>
      </c>
      <c r="B70" s="46" t="n"/>
      <c r="C70" s="46" t="n"/>
      <c r="D70" s="46" t="n"/>
      <c r="E70" s="46" t="n"/>
      <c r="F70" s="46" t="n"/>
      <c r="G70" s="46" t="n"/>
      <c r="H70" s="78" t="n"/>
      <c r="I70" s="78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EV-RM-0067</t>
        </is>
      </c>
      <c r="B71" s="46" t="n"/>
      <c r="C71" s="46" t="n"/>
      <c r="D71" s="46" t="n"/>
      <c r="E71" s="46" t="n"/>
      <c r="F71" s="46" t="n"/>
      <c r="G71" s="46" t="n"/>
      <c r="H71" s="78" t="n"/>
      <c r="I71" s="78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EV-RM-0068</t>
        </is>
      </c>
      <c r="B72" s="46" t="n"/>
      <c r="C72" s="46" t="n"/>
      <c r="D72" s="46" t="n"/>
      <c r="E72" s="46" t="n"/>
      <c r="F72" s="46" t="n"/>
      <c r="G72" s="46" t="n"/>
      <c r="H72" s="78" t="n"/>
      <c r="I72" s="78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EV-RM-0069</t>
        </is>
      </c>
      <c r="B73" s="46" t="n"/>
      <c r="C73" s="46" t="n"/>
      <c r="D73" s="46" t="n"/>
      <c r="E73" s="46" t="n"/>
      <c r="F73" s="46" t="n"/>
      <c r="G73" s="46" t="n"/>
      <c r="H73" s="78" t="n"/>
      <c r="I73" s="78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EV-RM-0070</t>
        </is>
      </c>
      <c r="B74" s="46" t="n"/>
      <c r="C74" s="46" t="n"/>
      <c r="D74" s="46" t="n"/>
      <c r="E74" s="46" t="n"/>
      <c r="F74" s="46" t="n"/>
      <c r="G74" s="46" t="n"/>
      <c r="H74" s="78" t="n"/>
      <c r="I74" s="78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EV-RM-0071</t>
        </is>
      </c>
      <c r="B75" s="46" t="n"/>
      <c r="C75" s="46" t="n"/>
      <c r="D75" s="46" t="n"/>
      <c r="E75" s="46" t="n"/>
      <c r="F75" s="46" t="n"/>
      <c r="G75" s="46" t="n"/>
      <c r="H75" s="78" t="n"/>
      <c r="I75" s="78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EV-RM-0072</t>
        </is>
      </c>
      <c r="B76" s="46" t="n"/>
      <c r="C76" s="46" t="n"/>
      <c r="D76" s="46" t="n"/>
      <c r="E76" s="46" t="n"/>
      <c r="F76" s="46" t="n"/>
      <c r="G76" s="46" t="n"/>
      <c r="H76" s="78" t="n"/>
      <c r="I76" s="78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EV-RM-0073</t>
        </is>
      </c>
      <c r="B77" s="46" t="n"/>
      <c r="C77" s="46" t="n"/>
      <c r="D77" s="46" t="n"/>
      <c r="E77" s="46" t="n"/>
      <c r="F77" s="46" t="n"/>
      <c r="G77" s="46" t="n"/>
      <c r="H77" s="78" t="n"/>
      <c r="I77" s="78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EV-RM-0074</t>
        </is>
      </c>
      <c r="B78" s="46" t="n"/>
      <c r="C78" s="46" t="n"/>
      <c r="D78" s="46" t="n"/>
      <c r="E78" s="46" t="n"/>
      <c r="F78" s="46" t="n"/>
      <c r="G78" s="46" t="n"/>
      <c r="H78" s="78" t="n"/>
      <c r="I78" s="78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EV-RM-0075</t>
        </is>
      </c>
      <c r="B79" s="46" t="n"/>
      <c r="C79" s="46" t="n"/>
      <c r="D79" s="46" t="n"/>
      <c r="E79" s="46" t="n"/>
      <c r="F79" s="46" t="n"/>
      <c r="G79" s="46" t="n"/>
      <c r="H79" s="78" t="n"/>
      <c r="I79" s="78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EV-RM-0076</t>
        </is>
      </c>
      <c r="B80" s="46" t="n"/>
      <c r="C80" s="46" t="n"/>
      <c r="D80" s="46" t="n"/>
      <c r="E80" s="46" t="n"/>
      <c r="F80" s="46" t="n"/>
      <c r="G80" s="46" t="n"/>
      <c r="H80" s="78" t="n"/>
      <c r="I80" s="78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EV-RM-0077</t>
        </is>
      </c>
      <c r="B81" s="46" t="n"/>
      <c r="C81" s="46" t="n"/>
      <c r="D81" s="46" t="n"/>
      <c r="E81" s="46" t="n"/>
      <c r="F81" s="46" t="n"/>
      <c r="G81" s="46" t="n"/>
      <c r="H81" s="78" t="n"/>
      <c r="I81" s="78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EV-RM-0078</t>
        </is>
      </c>
      <c r="B82" s="46" t="n"/>
      <c r="C82" s="46" t="n"/>
      <c r="D82" s="46" t="n"/>
      <c r="E82" s="46" t="n"/>
      <c r="F82" s="46" t="n"/>
      <c r="G82" s="46" t="n"/>
      <c r="H82" s="78" t="n"/>
      <c r="I82" s="78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EV-RM-0079</t>
        </is>
      </c>
      <c r="B83" s="46" t="n"/>
      <c r="C83" s="46" t="n"/>
      <c r="D83" s="46" t="n"/>
      <c r="E83" s="46" t="n"/>
      <c r="F83" s="46" t="n"/>
      <c r="G83" s="46" t="n"/>
      <c r="H83" s="78" t="n"/>
      <c r="I83" s="78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EV-RM-0080</t>
        </is>
      </c>
      <c r="B84" s="46" t="n"/>
      <c r="C84" s="46" t="n"/>
      <c r="D84" s="46" t="n"/>
      <c r="E84" s="46" t="n"/>
      <c r="F84" s="46" t="n"/>
      <c r="G84" s="46" t="n"/>
      <c r="H84" s="78" t="n"/>
      <c r="I84" s="78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EV-RM-0081</t>
        </is>
      </c>
      <c r="B85" s="46" t="n"/>
      <c r="C85" s="46" t="n"/>
      <c r="D85" s="46" t="n"/>
      <c r="E85" s="46" t="n"/>
      <c r="F85" s="46" t="n"/>
      <c r="G85" s="46" t="n"/>
      <c r="H85" s="78" t="n"/>
      <c r="I85" s="78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EV-RM-0082</t>
        </is>
      </c>
      <c r="B86" s="46" t="n"/>
      <c r="C86" s="46" t="n"/>
      <c r="D86" s="46" t="n"/>
      <c r="E86" s="46" t="n"/>
      <c r="F86" s="46" t="n"/>
      <c r="G86" s="46" t="n"/>
      <c r="H86" s="78" t="n"/>
      <c r="I86" s="78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EV-RM-0083</t>
        </is>
      </c>
      <c r="B87" s="46" t="n"/>
      <c r="C87" s="46" t="n"/>
      <c r="D87" s="46" t="n"/>
      <c r="E87" s="46" t="n"/>
      <c r="F87" s="46" t="n"/>
      <c r="G87" s="46" t="n"/>
      <c r="H87" s="78" t="n"/>
      <c r="I87" s="78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EV-RM-0084</t>
        </is>
      </c>
      <c r="B88" s="46" t="n"/>
      <c r="C88" s="46" t="n"/>
      <c r="D88" s="46" t="n"/>
      <c r="E88" s="46" t="n"/>
      <c r="F88" s="46" t="n"/>
      <c r="G88" s="46" t="n"/>
      <c r="H88" s="78" t="n"/>
      <c r="I88" s="78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EV-RM-0085</t>
        </is>
      </c>
      <c r="B89" s="46" t="n"/>
      <c r="C89" s="46" t="n"/>
      <c r="D89" s="46" t="n"/>
      <c r="E89" s="46" t="n"/>
      <c r="F89" s="46" t="n"/>
      <c r="G89" s="46" t="n"/>
      <c r="H89" s="78" t="n"/>
      <c r="I89" s="78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EV-RM-0086</t>
        </is>
      </c>
      <c r="B90" s="46" t="n"/>
      <c r="C90" s="46" t="n"/>
      <c r="D90" s="46" t="n"/>
      <c r="E90" s="46" t="n"/>
      <c r="F90" s="46" t="n"/>
      <c r="G90" s="46" t="n"/>
      <c r="H90" s="78" t="n"/>
      <c r="I90" s="78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EV-RM-0087</t>
        </is>
      </c>
      <c r="B91" s="46" t="n"/>
      <c r="C91" s="46" t="n"/>
      <c r="D91" s="46" t="n"/>
      <c r="E91" s="46" t="n"/>
      <c r="F91" s="46" t="n"/>
      <c r="G91" s="46" t="n"/>
      <c r="H91" s="78" t="n"/>
      <c r="I91" s="78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EV-RM-0088</t>
        </is>
      </c>
      <c r="B92" s="46" t="n"/>
      <c r="C92" s="46" t="n"/>
      <c r="D92" s="46" t="n"/>
      <c r="E92" s="46" t="n"/>
      <c r="F92" s="46" t="n"/>
      <c r="G92" s="46" t="n"/>
      <c r="H92" s="78" t="n"/>
      <c r="I92" s="78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EV-RM-0089</t>
        </is>
      </c>
      <c r="B93" s="46" t="n"/>
      <c r="C93" s="46" t="n"/>
      <c r="D93" s="46" t="n"/>
      <c r="E93" s="46" t="n"/>
      <c r="F93" s="46" t="n"/>
      <c r="G93" s="46" t="n"/>
      <c r="H93" s="78" t="n"/>
      <c r="I93" s="78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EV-RM-0090</t>
        </is>
      </c>
      <c r="B94" s="46" t="n"/>
      <c r="C94" s="46" t="n"/>
      <c r="D94" s="46" t="n"/>
      <c r="E94" s="46" t="n"/>
      <c r="F94" s="46" t="n"/>
      <c r="G94" s="46" t="n"/>
      <c r="H94" s="78" t="n"/>
      <c r="I94" s="78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EV-RM-0091</t>
        </is>
      </c>
      <c r="B95" s="46" t="n"/>
      <c r="C95" s="46" t="n"/>
      <c r="D95" s="46" t="n"/>
      <c r="E95" s="46" t="n"/>
      <c r="F95" s="46" t="n"/>
      <c r="G95" s="46" t="n"/>
      <c r="H95" s="78" t="n"/>
      <c r="I95" s="78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EV-RM-0092</t>
        </is>
      </c>
      <c r="B96" s="46" t="n"/>
      <c r="C96" s="46" t="n"/>
      <c r="D96" s="46" t="n"/>
      <c r="E96" s="46" t="n"/>
      <c r="F96" s="46" t="n"/>
      <c r="G96" s="46" t="n"/>
      <c r="H96" s="78" t="n"/>
      <c r="I96" s="78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EV-RM-0093</t>
        </is>
      </c>
      <c r="B97" s="46" t="n"/>
      <c r="C97" s="46" t="n"/>
      <c r="D97" s="46" t="n"/>
      <c r="E97" s="46" t="n"/>
      <c r="F97" s="46" t="n"/>
      <c r="G97" s="46" t="n"/>
      <c r="H97" s="78" t="n"/>
      <c r="I97" s="78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EV-RM-0094</t>
        </is>
      </c>
      <c r="B98" s="46" t="n"/>
      <c r="C98" s="46" t="n"/>
      <c r="D98" s="46" t="n"/>
      <c r="E98" s="46" t="n"/>
      <c r="F98" s="46" t="n"/>
      <c r="G98" s="46" t="n"/>
      <c r="H98" s="78" t="n"/>
      <c r="I98" s="78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EV-RM-0095</t>
        </is>
      </c>
      <c r="B99" s="46" t="n"/>
      <c r="C99" s="46" t="n"/>
      <c r="D99" s="46" t="n"/>
      <c r="E99" s="46" t="n"/>
      <c r="F99" s="46" t="n"/>
      <c r="G99" s="46" t="n"/>
      <c r="H99" s="78" t="n"/>
      <c r="I99" s="78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EV-RM-0096</t>
        </is>
      </c>
      <c r="B100" s="46" t="n"/>
      <c r="C100" s="46" t="n"/>
      <c r="D100" s="46" t="n"/>
      <c r="E100" s="46" t="n"/>
      <c r="F100" s="46" t="n"/>
      <c r="G100" s="46" t="n"/>
      <c r="H100" s="78" t="n"/>
      <c r="I100" s="78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EV-RM-0097</t>
        </is>
      </c>
      <c r="B101" s="46" t="n"/>
      <c r="C101" s="46" t="n"/>
      <c r="D101" s="46" t="n"/>
      <c r="E101" s="46" t="n"/>
      <c r="F101" s="46" t="n"/>
      <c r="G101" s="46" t="n"/>
      <c r="H101" s="78" t="n"/>
      <c r="I101" s="78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EV-RM-0098</t>
        </is>
      </c>
      <c r="B102" s="46" t="n"/>
      <c r="C102" s="46" t="n"/>
      <c r="D102" s="46" t="n"/>
      <c r="E102" s="46" t="n"/>
      <c r="F102" s="46" t="n"/>
      <c r="G102" s="46" t="n"/>
      <c r="H102" s="78" t="n"/>
      <c r="I102" s="78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EV-RM-0099</t>
        </is>
      </c>
      <c r="B103" s="46" t="n"/>
      <c r="C103" s="46" t="n"/>
      <c r="D103" s="46" t="n"/>
      <c r="E103" s="46" t="n"/>
      <c r="F103" s="46" t="n"/>
      <c r="G103" s="46" t="n"/>
      <c r="H103" s="78" t="n"/>
      <c r="I103" s="78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EV-RM-0100</t>
        </is>
      </c>
      <c r="B104" s="46" t="n"/>
      <c r="C104" s="46" t="n"/>
      <c r="D104" s="46" t="n"/>
      <c r="E104" s="46" t="n"/>
      <c r="F104" s="46" t="n"/>
      <c r="G104" s="46" t="n"/>
      <c r="H104" s="78" t="n"/>
      <c r="I104" s="78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EV-RM-0101</t>
        </is>
      </c>
      <c r="B105" s="46" t="n"/>
      <c r="C105" s="46" t="n"/>
      <c r="D105" s="46" t="n"/>
      <c r="E105" s="46" t="n"/>
      <c r="F105" s="46" t="n"/>
      <c r="G105" s="46" t="n"/>
      <c r="H105" s="78" t="n"/>
      <c r="I105" s="78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EV-RM-0102</t>
        </is>
      </c>
      <c r="B106" s="46" t="n"/>
      <c r="C106" s="46" t="n"/>
      <c r="D106" s="46" t="n"/>
      <c r="E106" s="46" t="n"/>
      <c r="F106" s="46" t="n"/>
      <c r="G106" s="46" t="n"/>
      <c r="H106" s="78" t="n"/>
      <c r="I106" s="78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EV-RM-0103</t>
        </is>
      </c>
      <c r="B107" s="46" t="n"/>
      <c r="C107" s="46" t="n"/>
      <c r="D107" s="46" t="n"/>
      <c r="E107" s="46" t="n"/>
      <c r="F107" s="46" t="n"/>
      <c r="G107" s="46" t="n"/>
      <c r="H107" s="78" t="n"/>
      <c r="I107" s="78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EV-RM-0104</t>
        </is>
      </c>
      <c r="B108" s="46" t="n"/>
      <c r="C108" s="46" t="n"/>
      <c r="D108" s="46" t="n"/>
      <c r="E108" s="46" t="n"/>
      <c r="F108" s="46" t="n"/>
      <c r="G108" s="46" t="n"/>
      <c r="H108" s="78" t="n"/>
      <c r="I108" s="78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EV-RM-0105</t>
        </is>
      </c>
      <c r="B109" s="46" t="n"/>
      <c r="C109" s="46" t="n"/>
      <c r="D109" s="46" t="n"/>
      <c r="E109" s="46" t="n"/>
      <c r="F109" s="46" t="n"/>
      <c r="G109" s="46" t="n"/>
      <c r="H109" s="78" t="n"/>
      <c r="I109" s="78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EV-RM-0106</t>
        </is>
      </c>
      <c r="B110" s="46" t="n"/>
      <c r="C110" s="46" t="n"/>
      <c r="D110" s="46" t="n"/>
      <c r="E110" s="46" t="n"/>
      <c r="F110" s="46" t="n"/>
      <c r="G110" s="46" t="n"/>
      <c r="H110" s="78" t="n"/>
      <c r="I110" s="78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EV-RM-0107</t>
        </is>
      </c>
      <c r="B111" s="46" t="n"/>
      <c r="C111" s="46" t="n"/>
      <c r="D111" s="46" t="n"/>
      <c r="E111" s="46" t="n"/>
      <c r="F111" s="46" t="n"/>
      <c r="G111" s="46" t="n"/>
      <c r="H111" s="78" t="n"/>
      <c r="I111" s="78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EV-RM-0108</t>
        </is>
      </c>
      <c r="B112" s="46" t="n"/>
      <c r="C112" s="46" t="n"/>
      <c r="D112" s="46" t="n"/>
      <c r="E112" s="46" t="n"/>
      <c r="F112" s="46" t="n"/>
      <c r="G112" s="46" t="n"/>
      <c r="H112" s="78" t="n"/>
      <c r="I112" s="78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EV-RM-0109</t>
        </is>
      </c>
      <c r="B113" s="46" t="n"/>
      <c r="C113" s="46" t="n"/>
      <c r="D113" s="46" t="n"/>
      <c r="E113" s="46" t="n"/>
      <c r="F113" s="46" t="n"/>
      <c r="G113" s="46" t="n"/>
      <c r="H113" s="78" t="n"/>
      <c r="I113" s="78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EV-RM-0110</t>
        </is>
      </c>
      <c r="B114" s="46" t="n"/>
      <c r="C114" s="46" t="n"/>
      <c r="D114" s="46" t="n"/>
      <c r="E114" s="46" t="n"/>
      <c r="F114" s="46" t="n"/>
      <c r="G114" s="46" t="n"/>
      <c r="H114" s="78" t="n"/>
      <c r="I114" s="78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EV-RM-0111</t>
        </is>
      </c>
      <c r="B115" s="46" t="n"/>
      <c r="C115" s="46" t="n"/>
      <c r="D115" s="46" t="n"/>
      <c r="E115" s="46" t="n"/>
      <c r="F115" s="46" t="n"/>
      <c r="G115" s="46" t="n"/>
      <c r="H115" s="78" t="n"/>
      <c r="I115" s="78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EV-RM-0112</t>
        </is>
      </c>
      <c r="B116" s="46" t="n"/>
      <c r="C116" s="46" t="n"/>
      <c r="D116" s="46" t="n"/>
      <c r="E116" s="46" t="n"/>
      <c r="F116" s="46" t="n"/>
      <c r="G116" s="46" t="n"/>
      <c r="H116" s="78" t="n"/>
      <c r="I116" s="78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EV-RM-0113</t>
        </is>
      </c>
      <c r="B117" s="46" t="n"/>
      <c r="C117" s="46" t="n"/>
      <c r="D117" s="46" t="n"/>
      <c r="E117" s="46" t="n"/>
      <c r="F117" s="46" t="n"/>
      <c r="G117" s="46" t="n"/>
      <c r="H117" s="78" t="n"/>
      <c r="I117" s="78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EV-RM-0114</t>
        </is>
      </c>
      <c r="B118" s="46" t="n"/>
      <c r="C118" s="46" t="n"/>
      <c r="D118" s="46" t="n"/>
      <c r="E118" s="46" t="n"/>
      <c r="F118" s="46" t="n"/>
      <c r="G118" s="46" t="n"/>
      <c r="H118" s="78" t="n"/>
      <c r="I118" s="78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EV-RM-0115</t>
        </is>
      </c>
      <c r="B119" s="46" t="n"/>
      <c r="C119" s="46" t="n"/>
      <c r="D119" s="46" t="n"/>
      <c r="E119" s="46" t="n"/>
      <c r="F119" s="46" t="n"/>
      <c r="G119" s="46" t="n"/>
      <c r="H119" s="78" t="n"/>
      <c r="I119" s="78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EV-RM-0116</t>
        </is>
      </c>
      <c r="B120" s="46" t="n"/>
      <c r="C120" s="46" t="n"/>
      <c r="D120" s="46" t="n"/>
      <c r="E120" s="46" t="n"/>
      <c r="F120" s="46" t="n"/>
      <c r="G120" s="46" t="n"/>
      <c r="H120" s="78" t="n"/>
      <c r="I120" s="78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EV-RM-0117</t>
        </is>
      </c>
      <c r="B121" s="46" t="n"/>
      <c r="C121" s="46" t="n"/>
      <c r="D121" s="46" t="n"/>
      <c r="E121" s="46" t="n"/>
      <c r="F121" s="46" t="n"/>
      <c r="G121" s="46" t="n"/>
      <c r="H121" s="78" t="n"/>
      <c r="I121" s="78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EV-RM-0118</t>
        </is>
      </c>
      <c r="B122" s="46" t="n"/>
      <c r="C122" s="46" t="n"/>
      <c r="D122" s="46" t="n"/>
      <c r="E122" s="46" t="n"/>
      <c r="F122" s="46" t="n"/>
      <c r="G122" s="46" t="n"/>
      <c r="H122" s="78" t="n"/>
      <c r="I122" s="78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EV-RM-0119</t>
        </is>
      </c>
      <c r="B123" s="46" t="n"/>
      <c r="C123" s="46" t="n"/>
      <c r="D123" s="46" t="n"/>
      <c r="E123" s="46" t="n"/>
      <c r="F123" s="46" t="n"/>
      <c r="G123" s="46" t="n"/>
      <c r="H123" s="78" t="n"/>
      <c r="I123" s="78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EV-RM-0120</t>
        </is>
      </c>
      <c r="B124" s="46" t="n"/>
      <c r="C124" s="46" t="n"/>
      <c r="D124" s="46" t="n"/>
      <c r="E124" s="46" t="n"/>
      <c r="F124" s="46" t="n"/>
      <c r="G124" s="46" t="n"/>
      <c r="H124" s="78" t="n"/>
      <c r="I124" s="78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EV-RM-0121</t>
        </is>
      </c>
      <c r="B125" s="46" t="n"/>
      <c r="C125" s="46" t="n"/>
      <c r="D125" s="46" t="n"/>
      <c r="E125" s="46" t="n"/>
      <c r="F125" s="46" t="n"/>
      <c r="G125" s="46" t="n"/>
      <c r="H125" s="78" t="n"/>
      <c r="I125" s="78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EV-RM-0122</t>
        </is>
      </c>
      <c r="B126" s="46" t="n"/>
      <c r="C126" s="46" t="n"/>
      <c r="D126" s="46" t="n"/>
      <c r="E126" s="46" t="n"/>
      <c r="F126" s="46" t="n"/>
      <c r="G126" s="46" t="n"/>
      <c r="H126" s="78" t="n"/>
      <c r="I126" s="78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EV-RM-0123</t>
        </is>
      </c>
      <c r="B127" s="46" t="n"/>
      <c r="C127" s="46" t="n"/>
      <c r="D127" s="46" t="n"/>
      <c r="E127" s="46" t="n"/>
      <c r="F127" s="46" t="n"/>
      <c r="G127" s="46" t="n"/>
      <c r="H127" s="78" t="n"/>
      <c r="I127" s="78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EV-RM-0124</t>
        </is>
      </c>
      <c r="B128" s="46" t="n"/>
      <c r="C128" s="46" t="n"/>
      <c r="D128" s="46" t="n"/>
      <c r="E128" s="46" t="n"/>
      <c r="F128" s="46" t="n"/>
      <c r="G128" s="46" t="n"/>
      <c r="H128" s="78" t="n"/>
      <c r="I128" s="78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EV-RM-0125</t>
        </is>
      </c>
      <c r="B129" s="46" t="n"/>
      <c r="C129" s="46" t="n"/>
      <c r="D129" s="46" t="n"/>
      <c r="E129" s="46" t="n"/>
      <c r="F129" s="46" t="n"/>
      <c r="G129" s="46" t="n"/>
      <c r="H129" s="78" t="n"/>
      <c r="I129" s="78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EV-RM-0126</t>
        </is>
      </c>
      <c r="B130" s="46" t="n"/>
      <c r="C130" s="46" t="n"/>
      <c r="D130" s="46" t="n"/>
      <c r="E130" s="46" t="n"/>
      <c r="F130" s="46" t="n"/>
      <c r="G130" s="46" t="n"/>
      <c r="H130" s="78" t="n"/>
      <c r="I130" s="78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EV-RM-0127</t>
        </is>
      </c>
      <c r="B131" s="46" t="n"/>
      <c r="C131" s="46" t="n"/>
      <c r="D131" s="46" t="n"/>
      <c r="E131" s="46" t="n"/>
      <c r="F131" s="46" t="n"/>
      <c r="G131" s="46" t="n"/>
      <c r="H131" s="78" t="n"/>
      <c r="I131" s="78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EV-RM-0128</t>
        </is>
      </c>
      <c r="B132" s="46" t="n"/>
      <c r="C132" s="46" t="n"/>
      <c r="D132" s="46" t="n"/>
      <c r="E132" s="46" t="n"/>
      <c r="F132" s="46" t="n"/>
      <c r="G132" s="46" t="n"/>
      <c r="H132" s="78" t="n"/>
      <c r="I132" s="78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EV-RM-0129</t>
        </is>
      </c>
      <c r="B133" s="46" t="n"/>
      <c r="C133" s="46" t="n"/>
      <c r="D133" s="46" t="n"/>
      <c r="E133" s="46" t="n"/>
      <c r="F133" s="46" t="n"/>
      <c r="G133" s="46" t="n"/>
      <c r="H133" s="78" t="n"/>
      <c r="I133" s="78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EV-RM-0130</t>
        </is>
      </c>
      <c r="B134" s="46" t="n"/>
      <c r="C134" s="46" t="n"/>
      <c r="D134" s="46" t="n"/>
      <c r="E134" s="46" t="n"/>
      <c r="F134" s="46" t="n"/>
      <c r="G134" s="46" t="n"/>
      <c r="H134" s="78" t="n"/>
      <c r="I134" s="78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EV-RM-0131</t>
        </is>
      </c>
      <c r="B135" s="46" t="n"/>
      <c r="C135" s="46" t="n"/>
      <c r="D135" s="46" t="n"/>
      <c r="E135" s="46" t="n"/>
      <c r="F135" s="46" t="n"/>
      <c r="G135" s="46" t="n"/>
      <c r="H135" s="78" t="n"/>
      <c r="I135" s="78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EV-RM-0132</t>
        </is>
      </c>
      <c r="B136" s="46" t="n"/>
      <c r="C136" s="46" t="n"/>
      <c r="D136" s="46" t="n"/>
      <c r="E136" s="46" t="n"/>
      <c r="F136" s="46" t="n"/>
      <c r="G136" s="46" t="n"/>
      <c r="H136" s="78" t="n"/>
      <c r="I136" s="78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EV-RM-0133</t>
        </is>
      </c>
      <c r="B137" s="46" t="n"/>
      <c r="C137" s="46" t="n"/>
      <c r="D137" s="46" t="n"/>
      <c r="E137" s="46" t="n"/>
      <c r="F137" s="46" t="n"/>
      <c r="G137" s="46" t="n"/>
      <c r="H137" s="78" t="n"/>
      <c r="I137" s="78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EV-RM-0134</t>
        </is>
      </c>
      <c r="B138" s="46" t="n"/>
      <c r="C138" s="46" t="n"/>
      <c r="D138" s="46" t="n"/>
      <c r="E138" s="46" t="n"/>
      <c r="F138" s="46" t="n"/>
      <c r="G138" s="46" t="n"/>
      <c r="H138" s="78" t="n"/>
      <c r="I138" s="78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EV-RM-0135</t>
        </is>
      </c>
      <c r="B139" s="46" t="n"/>
      <c r="C139" s="46" t="n"/>
      <c r="D139" s="46" t="n"/>
      <c r="E139" s="46" t="n"/>
      <c r="F139" s="46" t="n"/>
      <c r="G139" s="46" t="n"/>
      <c r="H139" s="78" t="n"/>
      <c r="I139" s="78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EV-RM-0136</t>
        </is>
      </c>
      <c r="B140" s="46" t="n"/>
      <c r="C140" s="46" t="n"/>
      <c r="D140" s="46" t="n"/>
      <c r="E140" s="46" t="n"/>
      <c r="F140" s="46" t="n"/>
      <c r="G140" s="46" t="n"/>
      <c r="H140" s="78" t="n"/>
      <c r="I140" s="78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EV-RM-0137</t>
        </is>
      </c>
      <c r="B141" s="46" t="n"/>
      <c r="C141" s="46" t="n"/>
      <c r="D141" s="46" t="n"/>
      <c r="E141" s="46" t="n"/>
      <c r="F141" s="46" t="n"/>
      <c r="G141" s="46" t="n"/>
      <c r="H141" s="78" t="n"/>
      <c r="I141" s="78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EV-RM-0138</t>
        </is>
      </c>
      <c r="B142" s="46" t="n"/>
      <c r="C142" s="46" t="n"/>
      <c r="D142" s="46" t="n"/>
      <c r="E142" s="46" t="n"/>
      <c r="F142" s="46" t="n"/>
      <c r="G142" s="46" t="n"/>
      <c r="H142" s="78" t="n"/>
      <c r="I142" s="78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EV-RM-0139</t>
        </is>
      </c>
      <c r="B143" s="46" t="n"/>
      <c r="C143" s="46" t="n"/>
      <c r="D143" s="46" t="n"/>
      <c r="E143" s="46" t="n"/>
      <c r="F143" s="46" t="n"/>
      <c r="G143" s="46" t="n"/>
      <c r="H143" s="78" t="n"/>
      <c r="I143" s="78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EV-RM-0140</t>
        </is>
      </c>
      <c r="B144" s="46" t="n"/>
      <c r="C144" s="46" t="n"/>
      <c r="D144" s="46" t="n"/>
      <c r="E144" s="46" t="n"/>
      <c r="F144" s="46" t="n"/>
      <c r="G144" s="46" t="n"/>
      <c r="H144" s="78" t="n"/>
      <c r="I144" s="78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EV-RM-0141</t>
        </is>
      </c>
      <c r="B145" s="46" t="n"/>
      <c r="C145" s="46" t="n"/>
      <c r="D145" s="46" t="n"/>
      <c r="E145" s="46" t="n"/>
      <c r="F145" s="46" t="n"/>
      <c r="G145" s="46" t="n"/>
      <c r="H145" s="78" t="n"/>
      <c r="I145" s="78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EV-RM-0142</t>
        </is>
      </c>
      <c r="B146" s="46" t="n"/>
      <c r="C146" s="46" t="n"/>
      <c r="D146" s="46" t="n"/>
      <c r="E146" s="46" t="n"/>
      <c r="F146" s="46" t="n"/>
      <c r="G146" s="46" t="n"/>
      <c r="H146" s="78" t="n"/>
      <c r="I146" s="78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EV-RM-0143</t>
        </is>
      </c>
      <c r="B147" s="46" t="n"/>
      <c r="C147" s="46" t="n"/>
      <c r="D147" s="46" t="n"/>
      <c r="E147" s="46" t="n"/>
      <c r="F147" s="46" t="n"/>
      <c r="G147" s="46" t="n"/>
      <c r="H147" s="78" t="n"/>
      <c r="I147" s="78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EV-RM-0144</t>
        </is>
      </c>
      <c r="B148" s="46" t="n"/>
      <c r="C148" s="46" t="n"/>
      <c r="D148" s="46" t="n"/>
      <c r="E148" s="46" t="n"/>
      <c r="F148" s="46" t="n"/>
      <c r="G148" s="46" t="n"/>
      <c r="H148" s="78" t="n"/>
      <c r="I148" s="78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EV-RM-0145</t>
        </is>
      </c>
      <c r="B149" s="46" t="n"/>
      <c r="C149" s="46" t="n"/>
      <c r="D149" s="46" t="n"/>
      <c r="E149" s="46" t="n"/>
      <c r="F149" s="46" t="n"/>
      <c r="G149" s="46" t="n"/>
      <c r="H149" s="78" t="n"/>
      <c r="I149" s="78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EV-RM-0146</t>
        </is>
      </c>
      <c r="B150" s="46" t="n"/>
      <c r="C150" s="46" t="n"/>
      <c r="D150" s="46" t="n"/>
      <c r="E150" s="46" t="n"/>
      <c r="F150" s="46" t="n"/>
      <c r="G150" s="46" t="n"/>
      <c r="H150" s="78" t="n"/>
      <c r="I150" s="78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EV-RM-0147</t>
        </is>
      </c>
      <c r="B151" s="46" t="n"/>
      <c r="C151" s="46" t="n"/>
      <c r="D151" s="46" t="n"/>
      <c r="E151" s="46" t="n"/>
      <c r="F151" s="46" t="n"/>
      <c r="G151" s="46" t="n"/>
      <c r="H151" s="78" t="n"/>
      <c r="I151" s="78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EV-RM-0148</t>
        </is>
      </c>
      <c r="B152" s="46" t="n"/>
      <c r="C152" s="46" t="n"/>
      <c r="D152" s="46" t="n"/>
      <c r="E152" s="46" t="n"/>
      <c r="F152" s="46" t="n"/>
      <c r="G152" s="46" t="n"/>
      <c r="H152" s="78" t="n"/>
      <c r="I152" s="78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EV-RM-0149</t>
        </is>
      </c>
      <c r="B153" s="46" t="n"/>
      <c r="C153" s="46" t="n"/>
      <c r="D153" s="46" t="n"/>
      <c r="E153" s="46" t="n"/>
      <c r="F153" s="46" t="n"/>
      <c r="G153" s="46" t="n"/>
      <c r="H153" s="78" t="n"/>
      <c r="I153" s="78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EV-RM-0150</t>
        </is>
      </c>
      <c r="B154" s="46" t="n"/>
      <c r="C154" s="46" t="n"/>
      <c r="D154" s="46" t="n"/>
      <c r="E154" s="46" t="n"/>
      <c r="F154" s="46" t="n"/>
      <c r="G154" s="46" t="n"/>
      <c r="H154" s="78" t="n"/>
      <c r="I154" s="78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EV-RM-0151</t>
        </is>
      </c>
      <c r="B155" s="46" t="n"/>
      <c r="C155" s="46" t="n"/>
      <c r="D155" s="46" t="n"/>
      <c r="E155" s="46" t="n"/>
      <c r="F155" s="46" t="n"/>
      <c r="G155" s="46" t="n"/>
      <c r="H155" s="78" t="n"/>
      <c r="I155" s="78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EV-RM-0152</t>
        </is>
      </c>
      <c r="B156" s="46" t="n"/>
      <c r="C156" s="46" t="n"/>
      <c r="D156" s="46" t="n"/>
      <c r="E156" s="46" t="n"/>
      <c r="F156" s="46" t="n"/>
      <c r="G156" s="46" t="n"/>
      <c r="H156" s="78" t="n"/>
      <c r="I156" s="78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EV-RM-0153</t>
        </is>
      </c>
      <c r="B157" s="46" t="n"/>
      <c r="C157" s="46" t="n"/>
      <c r="D157" s="46" t="n"/>
      <c r="E157" s="46" t="n"/>
      <c r="F157" s="46" t="n"/>
      <c r="G157" s="46" t="n"/>
      <c r="H157" s="78" t="n"/>
      <c r="I157" s="78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EV-RM-0154</t>
        </is>
      </c>
      <c r="B158" s="46" t="n"/>
      <c r="C158" s="46" t="n"/>
      <c r="D158" s="46" t="n"/>
      <c r="E158" s="46" t="n"/>
      <c r="F158" s="46" t="n"/>
      <c r="G158" s="46" t="n"/>
      <c r="H158" s="78" t="n"/>
      <c r="I158" s="78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EV-RM-0155</t>
        </is>
      </c>
      <c r="B159" s="46" t="n"/>
      <c r="C159" s="46" t="n"/>
      <c r="D159" s="46" t="n"/>
      <c r="E159" s="46" t="n"/>
      <c r="F159" s="46" t="n"/>
      <c r="G159" s="46" t="n"/>
      <c r="H159" s="78" t="n"/>
      <c r="I159" s="78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EV-RM-0156</t>
        </is>
      </c>
      <c r="B160" s="46" t="n"/>
      <c r="C160" s="46" t="n"/>
      <c r="D160" s="46" t="n"/>
      <c r="E160" s="46" t="n"/>
      <c r="F160" s="46" t="n"/>
      <c r="G160" s="46" t="n"/>
      <c r="H160" s="78" t="n"/>
      <c r="I160" s="78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EV-RM-0157</t>
        </is>
      </c>
      <c r="B161" s="46" t="n"/>
      <c r="C161" s="46" t="n"/>
      <c r="D161" s="46" t="n"/>
      <c r="E161" s="46" t="n"/>
      <c r="F161" s="46" t="n"/>
      <c r="G161" s="46" t="n"/>
      <c r="H161" s="78" t="n"/>
      <c r="I161" s="78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EV-RM-0158</t>
        </is>
      </c>
      <c r="B162" s="46" t="n"/>
      <c r="C162" s="46" t="n"/>
      <c r="D162" s="46" t="n"/>
      <c r="E162" s="46" t="n"/>
      <c r="F162" s="46" t="n"/>
      <c r="G162" s="46" t="n"/>
      <c r="H162" s="78" t="n"/>
      <c r="I162" s="78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EV-RM-0159</t>
        </is>
      </c>
      <c r="B163" s="46" t="n"/>
      <c r="C163" s="46" t="n"/>
      <c r="D163" s="46" t="n"/>
      <c r="E163" s="46" t="n"/>
      <c r="F163" s="46" t="n"/>
      <c r="G163" s="46" t="n"/>
      <c r="H163" s="78" t="n"/>
      <c r="I163" s="78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EV-RM-0160</t>
        </is>
      </c>
      <c r="B164" s="46" t="n"/>
      <c r="C164" s="46" t="n"/>
      <c r="D164" s="46" t="n"/>
      <c r="E164" s="46" t="n"/>
      <c r="F164" s="46" t="n"/>
      <c r="G164" s="46" t="n"/>
      <c r="H164" s="78" t="n"/>
      <c r="I164" s="78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EV-RM-0161</t>
        </is>
      </c>
      <c r="B165" s="46" t="n"/>
      <c r="C165" s="46" t="n"/>
      <c r="D165" s="46" t="n"/>
      <c r="E165" s="46" t="n"/>
      <c r="F165" s="46" t="n"/>
      <c r="G165" s="46" t="n"/>
      <c r="H165" s="78" t="n"/>
      <c r="I165" s="78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EV-RM-0162</t>
        </is>
      </c>
      <c r="B166" s="46" t="n"/>
      <c r="C166" s="46" t="n"/>
      <c r="D166" s="46" t="n"/>
      <c r="E166" s="46" t="n"/>
      <c r="F166" s="46" t="n"/>
      <c r="G166" s="46" t="n"/>
      <c r="H166" s="78" t="n"/>
      <c r="I166" s="78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EV-RM-0163</t>
        </is>
      </c>
      <c r="B167" s="46" t="n"/>
      <c r="C167" s="46" t="n"/>
      <c r="D167" s="46" t="n"/>
      <c r="E167" s="46" t="n"/>
      <c r="F167" s="46" t="n"/>
      <c r="G167" s="46" t="n"/>
      <c r="H167" s="78" t="n"/>
      <c r="I167" s="78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EV-RM-0164</t>
        </is>
      </c>
      <c r="B168" s="46" t="n"/>
      <c r="C168" s="46" t="n"/>
      <c r="D168" s="46" t="n"/>
      <c r="E168" s="46" t="n"/>
      <c r="F168" s="46" t="n"/>
      <c r="G168" s="46" t="n"/>
      <c r="H168" s="78" t="n"/>
      <c r="I168" s="78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EV-RM-0165</t>
        </is>
      </c>
      <c r="B169" s="46" t="n"/>
      <c r="C169" s="46" t="n"/>
      <c r="D169" s="46" t="n"/>
      <c r="E169" s="46" t="n"/>
      <c r="F169" s="46" t="n"/>
      <c r="G169" s="46" t="n"/>
      <c r="H169" s="78" t="n"/>
      <c r="I169" s="78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EV-RM-0166</t>
        </is>
      </c>
      <c r="B170" s="46" t="n"/>
      <c r="C170" s="46" t="n"/>
      <c r="D170" s="46" t="n"/>
      <c r="E170" s="46" t="n"/>
      <c r="F170" s="46" t="n"/>
      <c r="G170" s="46" t="n"/>
      <c r="H170" s="78" t="n"/>
      <c r="I170" s="78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EV-RM-0167</t>
        </is>
      </c>
      <c r="B171" s="46" t="n"/>
      <c r="C171" s="46" t="n"/>
      <c r="D171" s="46" t="n"/>
      <c r="E171" s="46" t="n"/>
      <c r="F171" s="46" t="n"/>
      <c r="G171" s="46" t="n"/>
      <c r="H171" s="78" t="n"/>
      <c r="I171" s="78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EV-RM-0168</t>
        </is>
      </c>
      <c r="B172" s="46" t="n"/>
      <c r="C172" s="46" t="n"/>
      <c r="D172" s="46" t="n"/>
      <c r="E172" s="46" t="n"/>
      <c r="F172" s="46" t="n"/>
      <c r="G172" s="46" t="n"/>
      <c r="H172" s="78" t="n"/>
      <c r="I172" s="78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EV-RM-0169</t>
        </is>
      </c>
      <c r="B173" s="46" t="n"/>
      <c r="C173" s="46" t="n"/>
      <c r="D173" s="46" t="n"/>
      <c r="E173" s="46" t="n"/>
      <c r="F173" s="46" t="n"/>
      <c r="G173" s="46" t="n"/>
      <c r="H173" s="78" t="n"/>
      <c r="I173" s="78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EV-RM-0170</t>
        </is>
      </c>
      <c r="B174" s="46" t="n"/>
      <c r="C174" s="46" t="n"/>
      <c r="D174" s="46" t="n"/>
      <c r="E174" s="46" t="n"/>
      <c r="F174" s="46" t="n"/>
      <c r="G174" s="46" t="n"/>
      <c r="H174" s="78" t="n"/>
      <c r="I174" s="78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EV-RM-0171</t>
        </is>
      </c>
      <c r="B175" s="46" t="n"/>
      <c r="C175" s="46" t="n"/>
      <c r="D175" s="46" t="n"/>
      <c r="E175" s="46" t="n"/>
      <c r="F175" s="46" t="n"/>
      <c r="G175" s="46" t="n"/>
      <c r="H175" s="78" t="n"/>
      <c r="I175" s="78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EV-RM-0172</t>
        </is>
      </c>
      <c r="B176" s="46" t="n"/>
      <c r="C176" s="46" t="n"/>
      <c r="D176" s="46" t="n"/>
      <c r="E176" s="46" t="n"/>
      <c r="F176" s="46" t="n"/>
      <c r="G176" s="46" t="n"/>
      <c r="H176" s="78" t="n"/>
      <c r="I176" s="78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EV-RM-0173</t>
        </is>
      </c>
      <c r="B177" s="46" t="n"/>
      <c r="C177" s="46" t="n"/>
      <c r="D177" s="46" t="n"/>
      <c r="E177" s="46" t="n"/>
      <c r="F177" s="46" t="n"/>
      <c r="G177" s="46" t="n"/>
      <c r="H177" s="78" t="n"/>
      <c r="I177" s="78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EV-RM-0174</t>
        </is>
      </c>
      <c r="B178" s="46" t="n"/>
      <c r="C178" s="46" t="n"/>
      <c r="D178" s="46" t="n"/>
      <c r="E178" s="46" t="n"/>
      <c r="F178" s="46" t="n"/>
      <c r="G178" s="46" t="n"/>
      <c r="H178" s="78" t="n"/>
      <c r="I178" s="78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EV-RM-0175</t>
        </is>
      </c>
      <c r="B179" s="46" t="n"/>
      <c r="C179" s="46" t="n"/>
      <c r="D179" s="46" t="n"/>
      <c r="E179" s="46" t="n"/>
      <c r="F179" s="46" t="n"/>
      <c r="G179" s="46" t="n"/>
      <c r="H179" s="78" t="n"/>
      <c r="I179" s="78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EV-RM-0176</t>
        </is>
      </c>
      <c r="B180" s="46" t="n"/>
      <c r="C180" s="46" t="n"/>
      <c r="D180" s="46" t="n"/>
      <c r="E180" s="46" t="n"/>
      <c r="F180" s="46" t="n"/>
      <c r="G180" s="46" t="n"/>
      <c r="H180" s="78" t="n"/>
      <c r="I180" s="78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EV-RM-0177</t>
        </is>
      </c>
      <c r="B181" s="46" t="n"/>
      <c r="C181" s="46" t="n"/>
      <c r="D181" s="46" t="n"/>
      <c r="E181" s="46" t="n"/>
      <c r="F181" s="46" t="n"/>
      <c r="G181" s="46" t="n"/>
      <c r="H181" s="78" t="n"/>
      <c r="I181" s="78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EV-RM-0178</t>
        </is>
      </c>
      <c r="B182" s="46" t="n"/>
      <c r="C182" s="46" t="n"/>
      <c r="D182" s="46" t="n"/>
      <c r="E182" s="46" t="n"/>
      <c r="F182" s="46" t="n"/>
      <c r="G182" s="46" t="n"/>
      <c r="H182" s="78" t="n"/>
      <c r="I182" s="78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EV-RM-0179</t>
        </is>
      </c>
      <c r="B183" s="46" t="n"/>
      <c r="C183" s="46" t="n"/>
      <c r="D183" s="46" t="n"/>
      <c r="E183" s="46" t="n"/>
      <c r="F183" s="46" t="n"/>
      <c r="G183" s="46" t="n"/>
      <c r="H183" s="78" t="n"/>
      <c r="I183" s="78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EV-RM-0180</t>
        </is>
      </c>
      <c r="B184" s="46" t="n"/>
      <c r="C184" s="46" t="n"/>
      <c r="D184" s="46" t="n"/>
      <c r="E184" s="46" t="n"/>
      <c r="F184" s="46" t="n"/>
      <c r="G184" s="46" t="n"/>
      <c r="H184" s="78" t="n"/>
      <c r="I184" s="78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N184"/>
  <mergeCells count="2">
    <mergeCell ref="A2:N2"/>
    <mergeCell ref="A1:N1"/>
  </mergeCells>
  <conditionalFormatting sqref="I5:I184">
    <cfRule type="expression" priority="1" dxfId="1">
      <formula>AND(I5&lt;&gt;"",I5&lt;TODAY())</formula>
    </cfRule>
  </conditionalFormatting>
  <conditionalFormatting sqref="K5:K184">
    <cfRule type="expression" priority="2" dxfId="0">
      <formula>K5="Current"</formula>
    </cfRule>
  </conditionalFormatting>
  <dataValidations count="2">
    <dataValidation sqref="K5:K184" showDropDown="0" showInputMessage="0" showErrorMessage="0" allowBlank="0" type="list">
      <formula1>"Current,Draft,Superseded,Expired,Rejected"</formula1>
    </dataValidation>
    <dataValidation sqref="M5:M18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31" customWidth="1" style="70" min="1" max="1"/>
    <col width="24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Risk Management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Article 9 readiness only. Numerical scores support prioritisation; legal readiness depends on complete risk treatment, testing and acceptable residual-risk judgments.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4" t="inlineStr">
        <is>
          <t>Metric</t>
        </is>
      </c>
      <c r="B4" s="74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9 provider scope</t>
        </is>
      </c>
      <c r="B5" s="44">
        <f>'01_SYSTEM_PROFILE'!B45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9">
        <f>'01_SYSTEM_PROFILE'!B46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Lifecycle risk process</t>
        </is>
      </c>
      <c r="B7" s="44">
        <f>'01_SYSTEM_PROFILE'!B47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Post-market feedback route</t>
        </is>
      </c>
      <c r="B8" s="44">
        <f>'01_SYSTEM_PROFILE'!B48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Residual-risk route</t>
        </is>
      </c>
      <c r="B9" s="44">
        <f>'01_SYSTEM_PROFILE'!B49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Testing route</t>
        </is>
      </c>
      <c r="B10" s="44">
        <f>'01_SYSTEM_PROFILE'!B50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Vulnerable-group route</t>
        </is>
      </c>
      <c r="B11" s="44">
        <f>'01_SYSTEM_PROFILE'!B51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COUNTIF('02_CONTROL_MATRIX'!I5:I24,"Not started")+COUNTIF('02_CONTROL_MATRIX'!I5:I24,"In progress")+COUNTIF('02_CONTROL_MATRIX'!I5:I24,"Blocked")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SUMPRODUCT(('02_CONTROL_MATRIX'!I5:I24="Verified")*('02_CONTROL_MATRIX'!K5:K24&lt;&gt;"Current evidence"))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Registered risks</t>
        </is>
      </c>
      <c r="B14" s="44">
        <f>'03_RISK_REGISTER'!B109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Unacceptable residual risks</t>
        </is>
      </c>
      <c r="B15" s="44">
        <f>'03_RISK_REGISTER'!B112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Residual decisions unresolved</t>
        </is>
      </c>
      <c r="B16" s="44">
        <f>'03_RISK_REGISTER'!B113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Failed / inconclusive / unrun tests</t>
        </is>
      </c>
      <c r="B17" s="44">
        <f>'04_TREATMENT_TESTING'!B110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Treatment/test decisions still open</t>
        </is>
      </c>
      <c r="B18" s="44">
        <f>'04_TREATMENT_TESTING'!B112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Open / escalated feedback events</t>
        </is>
      </c>
      <c r="B19" s="44">
        <f>'05_MONITORING_FEEDBACK'!B90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Feedback not reflected in risk register</t>
        </is>
      </c>
      <c r="B20" s="44">
        <f>'05_MONITORING_FEEDBACK'!B91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Expired current evidence</t>
        </is>
      </c>
      <c r="B21" s="44">
        <f>TEXT(COUNTIFS('06_EVIDENCE_REGISTER'!I5:I184,"&lt;"&amp;TODAY(),'06_EVIDENCE_REGISTER'!I5:I184,"&gt;0",'06_EVIDENCE_REGISTER'!K5:K184,"Current"),"0")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Operational records lacking current evidence</t>
        </is>
      </c>
      <c r="B22" s="77">
        <f>SUMPRODUCT(('03_RISK_REGISTER'!E5:E104&lt;&gt;"")*('03_RISK_REGISTER'!U5:U104&lt;&gt;"Current evidence"))+SUMPRODUCT(('04_TREATMENT_TESTING'!B5:B104&lt;&gt;"")*('04_TREATMENT_TESTING'!Q5:Q104&lt;&gt;"Current evidence"))+SUMPRODUCT(('05_MONITORING_FEEDBACK'!B5:B84&lt;&gt;"")*('05_MONITORING_FEEDBACK'!N5:N84&lt;&gt;"Current evidence"))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23" customHeight="1" s="70">
      <c r="A23" s="33" t="inlineStr">
        <is>
          <t>OVERALL RESIDUAL-RISK JUDGMENT</t>
        </is>
      </c>
      <c r="B23" s="1" t="n"/>
      <c r="C23" s="1" t="n"/>
      <c r="D23" s="1" t="n"/>
      <c r="E23" s="1" t="n"/>
      <c r="F23" s="1" t="n"/>
      <c r="G23" s="1" t="n"/>
      <c r="H23" s="1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31" customHeight="1" s="70">
      <c r="A24" s="40" t="inlineStr">
        <is>
          <t>Field</t>
        </is>
      </c>
      <c r="B24" s="40" t="inlineStr">
        <is>
          <t>Decision / rationale</t>
        </is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Overall residual risk</t>
        </is>
      </c>
      <c r="B25" s="46" t="str"/>
      <c r="C25" s="48" t="inlineStr">
        <is>
          <t>Document the reasoned system-level judgment, conditions, dependencies and approver reference here.</t>
        </is>
      </c>
      <c r="D25" s="1" t="n"/>
      <c r="E25" s="1" t="n"/>
      <c r="F25" s="1" t="n"/>
      <c r="G25" s="1" t="n"/>
      <c r="H25" s="1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 s="70">
      <c r="A27" s="33" t="inlineStr">
        <is>
          <t>READINESS DECISION</t>
        </is>
      </c>
      <c r="B27" s="1" t="n"/>
      <c r="C27" s="1" t="n"/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9">
        <f>IF(OR(B5="Needs assessment",B5="Provider role not established",B5="Not high-risk — Article 9 not triggered"),"SCOPE NOT RESOLVED / ARTICLE 9 NOT TRIGGERED",IF(B12&gt;0,"NOT READY — CONTROL GAPS REMAIN",IF(B13&gt;0,"NOT READY — VERIFIED CONTROLS LACK CURRENT EVIDENCE",IF(B14=0,"NOT READY — RISK REGISTER EMPTY",IF(B15&gt;0,"BLOCK — UNACCEPTABLE RESIDUAL RISK EXISTS",IF(B16&gt;0,"NOT READY — RESIDUAL-RISK DECISIONS UNRESOLVED",IF(OR(B17&gt;0,B18&gt;0),"NOT READY — TREATMENT / TESTING WORK REMAINS",IF(OR(B19&gt;0,B20&gt;0),"NOT READY — POST-MARKET / LIFECYCLE FEEDBACK OPEN",IF(VALUE(B21)&gt;0,"NOT READY — EXPIRED EVIDENCE",IF(B22&gt;0,"NOT READY — RISK / TEST / FEEDBACK EVIDENCE GAPS",IF(OR(B9="Gap — residual-risk judgment absent",B10="Gap — Article 9 testing structure incomplete",B25="Unacceptable",B25="Needs assessment",B25=""),"NOT READY — OVERALL RESIDUAL-RISK / CORE ARTICLE 9 GATE INCOMPLETE","READY FOR INDEPENDENT RISK MANAGEMENT REVIEW")))))))))))</f>
        <v/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 ht="23" customHeight="1" s="70">
      <c r="A33" s="33" t="inlineStr">
        <is>
          <t>INDEPENDENT REVIEW / SIGN-OFF</t>
        </is>
      </c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Reviewer name</t>
        </is>
      </c>
      <c r="B34" s="46" t="str"/>
      <c r="C34" s="6" t="inlineStr">
        <is>
          <t>Review date</t>
        </is>
      </c>
      <c r="D34" s="78" t="str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Role / organisation</t>
        </is>
      </c>
      <c r="B35" s="46" t="str"/>
      <c r="C35" s="6" t="inlineStr">
        <is>
          <t>Decision</t>
        </is>
      </c>
      <c r="D35" s="46" t="str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Known / foreseeable risk coverage reviewed</t>
        </is>
      </c>
      <c r="B36" s="48" t="str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Reasonably foreseeable misuse reviewed</t>
        </is>
      </c>
      <c r="B37" s="48" t="str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Article 9(5) hierarchy and residual-risk judgments reviewed</t>
        </is>
      </c>
      <c r="B38" s="48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Testing metrics / probabilistic thresholds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Post-market feedback loop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Under-18 / vulnerable-group assessment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Scope limitations / assumptions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Reviewer comments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Approval reference / evidence ID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17">
    <mergeCell ref="A1:H1"/>
    <mergeCell ref="C25:H25"/>
    <mergeCell ref="B36:H36"/>
    <mergeCell ref="A3:H3"/>
    <mergeCell ref="B40:H40"/>
    <mergeCell ref="B41:H41"/>
    <mergeCell ref="A28:H31"/>
    <mergeCell ref="B44:H44"/>
    <mergeCell ref="A2:H2"/>
    <mergeCell ref="B43:H43"/>
    <mergeCell ref="B39:H39"/>
    <mergeCell ref="B38:H38"/>
    <mergeCell ref="A33:H33"/>
    <mergeCell ref="B42:H42"/>
    <mergeCell ref="A23:H23"/>
    <mergeCell ref="A27:H27"/>
    <mergeCell ref="B37:H37"/>
  </mergeCells>
  <conditionalFormatting sqref="A28:H31">
    <cfRule type="expression" priority="1" dxfId="1">
      <formula>LEFT(A28,5)="BLOCK"</formula>
    </cfRule>
    <cfRule type="expression" priority="2" dxfId="1">
      <formula>LEFT(A28,9)="NOT READY"</formula>
    </cfRule>
    <cfRule type="expression" priority="3" dxfId="0">
      <formula>LEFT(A28,5)="READY"</formula>
    </cfRule>
  </conditionalFormatting>
  <dataValidations count="2">
    <dataValidation sqref="B25" showDropDown="0" showInputMessage="0" showErrorMessage="0" allowBlank="0" type="list">
      <formula1>"Acceptable,Acceptable with conditions,Unacceptable,Needs assessment"</formula1>
    </dataValidation>
    <dataValidation sqref="D35" showDropDown="0" showInputMessage="0" showErrorMessage="0" allowBlank="0" type="list">
      <formula1>"Confirmed,Confirmed with conditions,Not confirmed,Further legal / risk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36" customWidth="1" style="70" min="2" max="2"/>
    <col width="41" customWidth="1" style="70" min="3" max="3"/>
    <col width="22" customWidth="1" style="70" min="4" max="4"/>
    <col width="60" customWidth="1" style="70" min="5" max="5"/>
    <col width="68" customWidth="1" style="70" min="6" max="6"/>
  </cols>
  <sheetData>
    <row r="1" ht="35" customHeight="1" s="70">
      <c r="A1" s="15" t="inlineStr">
        <is>
          <t>Risk Management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EU law first; Commission standardisation material and voluntary standards are labelled with their actual legal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SRC-RM-01</t>
        </is>
      </c>
      <c r="B5" s="6" t="inlineStr">
        <is>
          <t>Regulation (EU) 2024/1689 — consolidated 27 July 2026</t>
        </is>
      </c>
      <c r="C5" s="6" t="inlineStr">
        <is>
          <t>Arts. 9, 13, 17(1)(g), 60, 72, 73; Recital 65</t>
        </is>
      </c>
      <c r="D5" s="16" t="inlineStr">
        <is>
          <t>Binding EU law</t>
        </is>
      </c>
      <c r="E5" s="6" t="inlineStr">
        <is>
          <t>Primary Article 9 baseline</t>
        </is>
      </c>
      <c r="F5" s="80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SRC-RM-02</t>
        </is>
      </c>
      <c r="B6" s="6" t="inlineStr">
        <is>
          <t>Regulation (EU) 2026/1744 — Digital Omnibus on AI</t>
        </is>
      </c>
      <c r="C6" s="6" t="inlineStr">
        <is>
          <t>Current high-risk application timeline</t>
        </is>
      </c>
      <c r="D6" s="16" t="inlineStr">
        <is>
          <t>Binding EU law</t>
        </is>
      </c>
      <c r="E6" s="6" t="inlineStr">
        <is>
          <t>2 Dec 2027 Annex III / 2 Aug 2028 Annex I timing</t>
        </is>
      </c>
      <c r="F6" s="80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SRC-RM-03</t>
        </is>
      </c>
      <c r="B7" s="6" t="inlineStr">
        <is>
          <t>European Commission AI Act Service Desk — Article 9</t>
        </is>
      </c>
      <c r="C7" s="6" t="inlineStr">
        <is>
          <t>Article 9 text and explanatory summary</t>
        </is>
      </c>
      <c r="D7" s="16" t="inlineStr">
        <is>
          <t>Commission service / non-binding summary</t>
        </is>
      </c>
      <c r="E7" s="6" t="inlineStr">
        <is>
          <t>Readable cross-check for current Article 9 structure</t>
        </is>
      </c>
      <c r="F7" s="80" t="inlineStr">
        <is>
          <t>https://ai-act-service-desk.ec.europa.eu/en/ai-act/article-9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SRC-RM-04</t>
        </is>
      </c>
      <c r="B8" s="6" t="inlineStr">
        <is>
          <t>European Commission — Standardisation of the AI Act</t>
        </is>
      </c>
      <c r="C8" s="6" t="inlineStr">
        <is>
          <t>AI risk-management harmonised-standard work</t>
        </is>
      </c>
      <c r="D8" s="16" t="inlineStr">
        <is>
          <t>Commission implementation information</t>
        </is>
      </c>
      <c r="E8" s="6" t="inlineStr">
        <is>
          <t>Confirms risk-management standardisation is ongoing and OJ citation is required for presumption of conformity</t>
        </is>
      </c>
      <c r="F8" s="80" t="inlineStr">
        <is>
          <t>https://digital-strategy.ec.europa.eu/en/policies/ai-act-standardisation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SRC-RM-05</t>
        </is>
      </c>
      <c r="B9" s="6" t="inlineStr">
        <is>
          <t>Interoperable Europe — AI standards and tools</t>
        </is>
      </c>
      <c r="C9" s="6" t="inlineStr">
        <is>
          <t>prEN 18228 enquiry status in 2026</t>
        </is>
      </c>
      <c r="D9" s="16" t="inlineStr">
        <is>
          <t>Commission ecosystem information</t>
        </is>
      </c>
      <c r="E9" s="6" t="inlineStr">
        <is>
          <t>Current status of the European AI risk-management standard work</t>
        </is>
      </c>
      <c r="F9" s="80" t="inlineStr">
        <is>
          <t>https://interoperable-europe.ec.europa.eu/collection/ai-public-sector/ai-standards-and-tools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SRC-RM-06</t>
        </is>
      </c>
      <c r="B10" s="6" t="inlineStr">
        <is>
          <t>ISO/IEC 23894:2023</t>
        </is>
      </c>
      <c r="C10" s="6" t="inlineStr">
        <is>
          <t>Artificial intelligence — Guidance on risk management</t>
        </is>
      </c>
      <c r="D10" s="16" t="inlineStr">
        <is>
          <t>Voluntary international standard</t>
        </is>
      </c>
      <c r="E10" s="6" t="inlineStr">
        <is>
          <t>Optional implementation support; no automatic AI Act presumption of conformity</t>
        </is>
      </c>
      <c r="F10" s="80" t="inlineStr">
        <is>
          <t>https://www.iso.org/standard/77304.html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Risk Management System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2026-09-06T12:57:35Z</dcterms:created>
  <dcterms:modified xmlns:dcterms="http://purl.org/dc/terms/" xmlns:xsi="http://www.w3.org/2001/XMLSchema-instance" xsi:type="dcterms:W3CDTF">2026-09-06T12:57:36Z</dcterms:modified>
  <cp:lastModifiedBy>AZComply</cp:lastModifiedBy>
</cp:coreProperties>
</file>