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ARTICLE13_IFU" sheetId="4" state="visible" r:id="rId4"/>
    <sheet xmlns:r="http://schemas.openxmlformats.org/officeDocument/2006/relationships" name="04_ARTICLE50_DISCLOSURES" sheetId="5" state="visible" r:id="rId5"/>
    <sheet xmlns:r="http://schemas.openxmlformats.org/officeDocument/2006/relationships" name="05_MARKING_PUBLICATION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'00_README'!$A$1:$C$46</definedName>
    <definedName name="_xlnm.Print_Area" localSheetId="1">'01_SYSTEM_PROFILE'!$A$1:$D$56</definedName>
    <definedName name="_xlnm._FilterDatabase" localSheetId="2" hidden="1">'02_CONTROL_MATRIX'!$A$4:$M$16</definedName>
    <definedName name="_xlnm.Print_Titles" localSheetId="2">'02_CONTROL_MATRIX'!$4:$4</definedName>
    <definedName name="_xlnm.Print_Area" localSheetId="2">'02_CONTROL_MATRIX'!$A$1:$M$16</definedName>
    <definedName name="_xlnm._FilterDatabase" localSheetId="3" hidden="1">'03_ARTICLE13_IFU'!$A$4:$K$26</definedName>
    <definedName name="_xlnm.Print_Titles" localSheetId="3">'03_ARTICLE13_IFU'!$4:$4</definedName>
    <definedName name="_xlnm.Print_Area" localSheetId="3">'03_ARTICLE13_IFU'!$A$1:$K$26</definedName>
    <definedName name="_xlnm._FilterDatabase" localSheetId="4" hidden="1">'04_ARTICLE50_DISCLOSURES'!$A$4:$L$27</definedName>
    <definedName name="_xlnm.Print_Titles" localSheetId="4">'04_ARTICLE50_DISCLOSURES'!$4:$4</definedName>
    <definedName name="_xlnm.Print_Area" localSheetId="4">'04_ARTICLE50_DISCLOSURES'!$A$1:$L$27</definedName>
    <definedName name="_xlnm._FilterDatabase" localSheetId="5" hidden="1">'05_MARKING_PUBLICATION_LOG'!$A$4:$N$211</definedName>
    <definedName name="_xlnm.Print_Titles" localSheetId="5">'05_MARKING_PUBLICATION_LOG'!$4:$4</definedName>
    <definedName name="_xlnm.Print_Area" localSheetId="5">'05_MARKING_PUBLICATION_LOG'!$A$1:$N$211</definedName>
    <definedName name="_xlnm._FilterDatabase" localSheetId="6" hidden="1">'06_EVIDENCE_REGISTER'!$A$4:$N$244</definedName>
    <definedName name="_xlnm.Print_Titles" localSheetId="6">'06_EVIDENCE_REGISTER'!$4:$4</definedName>
    <definedName name="_xlnm.Print_Area" localSheetId="6">'06_EVIDENCE_REGISTER'!$A$1:$N$244</definedName>
    <definedName name="_xlnm.Print_Area" localSheetId="7">'07_DASHBOARD_SIGNOFF'!$A$1:$C$50</definedName>
    <definedName name="_xlnm._FilterDatabase" localSheetId="8" hidden="1">'08_SOURCE_REGISTER'!$A$4:$F$12</definedName>
    <definedName name="_xlnm.Print_Titles" localSheetId="8">'08_SOURCE_REGISTER'!$4:$4</definedName>
    <definedName name="_xlnm.Print_Area" localSheetId="8">'08_SOURCE_REGISTER'!$A$1:$F$12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0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6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3"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library/guidelines-transparency-obligations-providers-and-deployers-ai-systems" TargetMode="External" Id="rId3"/><Relationship Type="http://schemas.openxmlformats.org/officeDocument/2006/relationships/hyperlink" Target="https://digital-strategy.ec.europa.eu/en/policies/code-practice-ai-generated-content" TargetMode="External" Id="rId4"/><Relationship Type="http://schemas.openxmlformats.org/officeDocument/2006/relationships/hyperlink" Target="https://digital-strategy.ec.europa.eu/en/library/commission-opinion-assessment-code-practice-transparency-ai-generated-content" TargetMode="External" Id="rId5"/><Relationship Type="http://schemas.openxmlformats.org/officeDocument/2006/relationships/hyperlink" Target="https://digital-strategy.ec.europa.eu/en/policies/eu-icons-labelling-ai-generated-content" TargetMode="External" Id="rId6"/><Relationship Type="http://schemas.openxmlformats.org/officeDocument/2006/relationships/hyperlink" Target="https://eur-lex.europa.eu/eli/reg/2016/679/oj/eng" TargetMode="External" Id="rId7"/><Relationship Type="http://schemas.openxmlformats.org/officeDocument/2006/relationships/hyperlink" Target="https://eur-lex.europa.eu/eli/dir/2016/680/oj/eng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35" customHeight="1">
      <c r="A1" s="15" t="inlineStr">
        <is>
          <t>AZComply — Transparency &amp; Information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EU AI Act • Article 13 high-risk instructions/transparency • Article 50 provider/deployer transparency • 2026 Commission Guidelines • Transparency Code of Practice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transparency obligations into a controlled evidence dossier: system/operator scope → Article 13 deployer information → Article 50 direct-interaction notice → machine-readable marking → emotion/biometric notice → deepfake/public-interest disclosure → timing/accessibility → publication/marking tests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Providers/deployers of AI systems potentially subject to Article 50, plus providers of high-risk AI systems subject to Article 13. Use one workbook per materially distinct system/use/disclosure architecture.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Separate Article 13 high-risk deployer information from Article 50 transparency; map current paragraph numbering; test exceptions; record disclosure/marking implementation and publication evidence.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Treat every AI output as a deepfake, require machine-readable marking for emotion-recognition outputs, invent Article 13(3)(g), or treat voluntary Code adherence as conclusive proof of compliance.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Article 13 and Article 50 are different regimes. Article 13 is a high-risk system design/instructions duty; Article 50 applies to specified interactive, generative, emotion/biometric and publication use cases regardless of high-risk classification.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>
      <c r="A13" s="33" t="inlineStr">
        <is>
          <t>CURRENT LEGAL ARCHITECTURE — 5 SEPTEMBER 2026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13(1)–(2)</t>
        </is>
      </c>
      <c r="B15" s="44" t="inlineStr">
        <is>
          <t>High-risk system must be sufficiently transparent for deployer interpretation/use and accompanied by concise, complete, correct, clear, relevant, accessible and comprehensible instructions</t>
        </is>
      </c>
      <c r="C15" s="6" t="inlineStr">
        <is>
          <t>Separate design-transparency and instructions controls.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13(3)(a)–(f)</t>
        </is>
      </c>
      <c r="B16" s="44" t="inlineStr">
        <is>
          <t>Provider/AR identity; detailed capabilities/limitations; predetermined changes; human oversight; compute/hardware/lifetime/maintenance; log collection/storage/interpretation</t>
        </is>
      </c>
      <c r="C16" s="6" t="inlineStr">
        <is>
          <t>Exact current hierarchy; no invented 13(3)(g).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50(1)</t>
        </is>
      </c>
      <c r="B17" s="44" t="inlineStr">
        <is>
          <t>Provider informs natural persons they interact directly with AI unless obvious; criminal-law exception is narrow</t>
        </is>
      </c>
      <c r="C17" s="6" t="inlineStr">
        <is>
          <t>Direct-interaction route.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50(2)</t>
        </is>
      </c>
      <c r="B18" s="44" t="inlineStr">
        <is>
          <t>Provider, including GPAI-system provider, marks synthetic audio/image/video/text outputs machine-readably and detectably; standard-editing/non-substantial-change and criminal-law exceptions</t>
        </is>
      </c>
      <c r="C18" s="6" t="inlineStr">
        <is>
          <t>Technical marking/testing route.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50(3)</t>
        </is>
      </c>
      <c r="B19" s="44" t="inlineStr">
        <is>
          <t>Deployer of emotion recognition / biometric categorisation informs exposed persons and follows applicable data-protection law</t>
        </is>
      </c>
      <c r="C19" s="6" t="inlineStr">
        <is>
          <t>Notice + privacy handoff.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Article 50(4)</t>
        </is>
      </c>
      <c r="B20" s="44" t="inlineStr">
        <is>
          <t>Deployer disclosures for deepfakes and public-interest AI-generated/manipulated text, with artistic/editorial/criminal-law exceptions</t>
        </is>
      </c>
      <c r="C20" s="6" t="inlineStr">
        <is>
          <t>Publication/disclosure route.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Article 50(5)–(6)</t>
        </is>
      </c>
      <c r="B21" s="44" t="inlineStr">
        <is>
          <t>Paras 1–4 information is clear/distinguishable, no later than first interaction/exposure, accessible; Chapter III and other transparency laws remain unaffected</t>
        </is>
      </c>
      <c r="C21" s="6" t="inlineStr">
        <is>
          <t>Timing/accessibility + overlap control.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23" customHeight="1">
      <c r="A23" s="33" t="inlineStr">
        <is>
          <t>CURRENT TIMING / IMPLEMENTATION SUPPORT</t>
        </is>
      </c>
      <c r="B23" s="1" t="n"/>
      <c r="C23" s="1" t="n"/>
      <c r="D23" s="1" t="n"/>
      <c r="E23" s="1" t="n"/>
      <c r="F23" s="1" t="n"/>
      <c r="G23" s="1" t="n"/>
      <c r="H23" s="1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31" customHeight="1">
      <c r="A24" s="40" t="inlineStr">
        <is>
          <t>Item</t>
        </is>
      </c>
      <c r="B24" s="40" t="inlineStr">
        <is>
          <t>Current status</t>
        </is>
      </c>
      <c r="C24" s="40" t="inlineStr">
        <is>
          <t>Meaning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50 general application</t>
        </is>
      </c>
      <c r="B25" s="47" t="inlineStr">
        <is>
          <t>2 August 2026</t>
        </is>
      </c>
      <c r="C25" s="6" t="inlineStr">
        <is>
          <t>Article 50 is now applicable.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Legacy Article 50(2) generative systems</t>
        </is>
      </c>
      <c r="B26" s="47" t="inlineStr">
        <is>
          <t>2 December 2026</t>
        </is>
      </c>
      <c r="C26" s="6" t="inlineStr">
        <is>
          <t>Only systems already placed on market before 2 August 2026 receive the four-month Article 50(2) transition.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Annex III Article 13</t>
        </is>
      </c>
      <c r="B27" s="47" t="inlineStr">
        <is>
          <t>2 December 2027</t>
        </is>
      </c>
      <c r="C27" s="6" t="inlineStr">
        <is>
          <t>High-risk Chapter III Sections 1–3 delayed by Regulation (EU) 2026/1744.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Annex I Article 13</t>
        </is>
      </c>
      <c r="B28" s="47" t="inlineStr">
        <is>
          <t>2 August 2028</t>
        </is>
      </c>
      <c r="C28" s="6" t="inlineStr">
        <is>
          <t>Later high-risk date for Annex I product systems.</t>
        </is>
      </c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Commission Article 50 Guidelines</t>
        </is>
      </c>
      <c r="B29" s="47" t="inlineStr">
        <is>
          <t>Final, published 20 July 2026</t>
        </is>
      </c>
      <c r="C29" s="6" t="inlineStr">
        <is>
          <t>Use as non-binding interpretive guidance.</t>
        </is>
      </c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Transparency Code of Practice</t>
        </is>
      </c>
      <c r="B30" s="47" t="inlineStr">
        <is>
          <t>Final/assessed adequate in July 2026; voluntary</t>
        </is>
      </c>
      <c r="C30" s="6" t="inlineStr">
        <is>
          <t>Can support Article 50(2)/(4)/(5) compliance; adherence is not conclusive evidence.</t>
        </is>
      </c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>
      <c r="A32" s="33" t="inlineStr">
        <is>
          <t>8-STEP OPERATING PLAN</t>
        </is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1</t>
        </is>
      </c>
      <c r="B33" s="44" t="inlineStr">
        <is>
          <t>Profile</t>
        </is>
      </c>
      <c r="C33" s="7" t="inlineStr">
        <is>
          <t>Enter provider/deployer, high-risk, direct-interaction, content-generation, emotion/biometric, deepfake and public-interest facts in 01_SYSTEM_PROFILE.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2</t>
        </is>
      </c>
      <c r="B34" s="44" t="inlineStr">
        <is>
          <t>Resolve scope</t>
        </is>
      </c>
      <c r="C34" s="7" t="inlineStr">
        <is>
          <t>Review Article 13 and each Article 50 route/exception separately.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3</t>
        </is>
      </c>
      <c r="B35" s="44" t="inlineStr">
        <is>
          <t>Assign controls</t>
        </is>
      </c>
      <c r="C35" s="7" t="inlineStr">
        <is>
          <t>Complete 02_CONTROL_MATRIX with owner, due date, status, evidence and remediation.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4</t>
        </is>
      </c>
      <c r="B36" s="44" t="inlineStr">
        <is>
          <t>Build Article 13 package</t>
        </is>
      </c>
      <c r="C36" s="7" t="inlineStr">
        <is>
          <t>Use 03_ARTICLE13_IFU for exact instructions-for-use content and deployer handoff.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39" t="inlineStr">
        <is>
          <t>5</t>
        </is>
      </c>
      <c r="B37" s="44" t="inlineStr">
        <is>
          <t>Design Article 50 disclosure</t>
        </is>
      </c>
      <c r="C37" s="7" t="inlineStr">
        <is>
          <t>Use 04_ARTICLE50_DISCLOSURES to define notice, marking, label, timing, accessibility and exception rationale.</t>
        </is>
      </c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39" t="inlineStr">
        <is>
          <t>6</t>
        </is>
      </c>
      <c r="B38" s="44" t="inlineStr">
        <is>
          <t>Test / publish</t>
        </is>
      </c>
      <c r="C38" s="7" t="inlineStr">
        <is>
          <t>Use 05_MARKING_PUBLICATION_LOG for marking tests, publication instances, disclosure verification and version/change records.</t>
        </is>
      </c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39" t="inlineStr">
        <is>
          <t>7</t>
        </is>
      </c>
      <c r="B39" s="44" t="inlineStr">
        <is>
          <t>Evidence</t>
        </is>
      </c>
      <c r="C39" s="7" t="inlineStr">
        <is>
          <t>Register exact linked evidence IDs in 06_EVIDENCE_REGISTER; current correctly-linked evidence drives readiness.</t>
        </is>
      </c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39" t="inlineStr">
        <is>
          <t>8</t>
        </is>
      </c>
      <c r="B40" s="44" t="inlineStr">
        <is>
          <t>Independent review</t>
        </is>
      </c>
      <c r="C40" s="7" t="inlineStr">
        <is>
          <t>Use 07_DASHBOARD_SIGNOFF. Maximum state is READY FOR INDEPENDENT TRANSPARENCY REVIEW.</t>
        </is>
      </c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 ht="23" customHeight="1">
      <c r="A42" s="33" t="inlineStr">
        <is>
          <t>INPUT / OUTPUT CONVENTION</t>
        </is>
      </c>
      <c r="B42" s="1" t="n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47" t="inlineStr">
        <is>
          <t>Yellow</t>
        </is>
      </c>
      <c r="B43" s="7" t="inlineStr">
        <is>
          <t>User fact, instructions/disclosure content, owner, exception rationale, evidence pointer or reviewer input</t>
        </is>
      </c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44" t="inlineStr">
        <is>
          <t>Blue</t>
        </is>
      </c>
      <c r="B44" s="7" t="inlineStr">
        <is>
          <t>Calculated / legal-reference result</t>
        </is>
      </c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51" t="inlineStr">
        <is>
          <t>Red</t>
        </is>
      </c>
      <c r="B45" s="7" t="inlineStr">
        <is>
          <t>Unresolved route/exception, failed marking/disclosure test or missing/stale evidence</t>
        </is>
      </c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55" t="inlineStr">
        <is>
          <t>Green</t>
        </is>
      </c>
      <c r="B46" s="7" t="inlineStr">
        <is>
          <t>Current evidence / resolved and review-ready state</t>
        </is>
      </c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mergeCells count="24">
    <mergeCell ref="B9:H9"/>
    <mergeCell ref="C40:H40"/>
    <mergeCell ref="A1:H1"/>
    <mergeCell ref="B45:H45"/>
    <mergeCell ref="C36:H36"/>
    <mergeCell ref="A7:H7"/>
    <mergeCell ref="C39:H39"/>
    <mergeCell ref="B46:H46"/>
    <mergeCell ref="C38:H38"/>
    <mergeCell ref="A3:H5"/>
    <mergeCell ref="A2:H2"/>
    <mergeCell ref="C37:H37"/>
    <mergeCell ref="B43:H43"/>
    <mergeCell ref="A42:H42"/>
    <mergeCell ref="C34:H34"/>
    <mergeCell ref="B11:H11"/>
    <mergeCell ref="A23:H23"/>
    <mergeCell ref="A32:H32"/>
    <mergeCell ref="C33:H33"/>
    <mergeCell ref="B8:H8"/>
    <mergeCell ref="B44:H44"/>
    <mergeCell ref="A13:H13"/>
    <mergeCell ref="C35:H35"/>
    <mergeCell ref="B10:H1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51" customWidth="1" min="2" max="2"/>
    <col width="24" customWidth="1" min="3" max="3"/>
    <col width="4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5" customHeight="1">
      <c r="A1" s="15" t="inlineStr">
        <is>
          <t>System, Operator &amp; Transparency Scope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Enter facts first. Blue outputs resolve Article 13 high-risk information and each Article 50 provider/deployer route.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Provider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Intended purpose / deployment context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Transparency package ID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Assessment owner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72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58" t="inlineStr">
        <is>
          <t>High-risk route</t>
        </is>
      </c>
      <c r="B14" s="46" t="str"/>
      <c r="C14" s="46" t="str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23" customHeight="1">
      <c r="A16" s="33" t="inlineStr">
        <is>
          <t>ARTICLE 13 / ARTICLE 50 FACTS</t>
        </is>
      </c>
      <c r="B16" s="1" t="n"/>
      <c r="C16" s="1" t="n"/>
      <c r="D16" s="1" t="n"/>
      <c r="E16" s="1" t="n"/>
      <c r="F16" s="1" t="n"/>
      <c r="G16" s="1" t="n"/>
      <c r="H16" s="1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31" customHeight="1">
      <c r="A17" s="40" t="inlineStr">
        <is>
          <t>ID</t>
        </is>
      </c>
      <c r="B17" s="40" t="inlineStr">
        <is>
          <t>Question</t>
        </is>
      </c>
      <c r="C17" s="40" t="inlineStr">
        <is>
          <t>Answer</t>
        </is>
      </c>
      <c r="D17" s="40" t="inlineStr">
        <is>
          <t>Why it matters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S-01</t>
        </is>
      </c>
      <c r="B18" s="6" t="inlineStr">
        <is>
          <t>Are you acting as provider of this AI system?</t>
        </is>
      </c>
      <c r="C18" s="46" t="str"/>
      <c r="D18" s="6" t="inlineStr">
        <is>
          <t>Provider duties under Articles 13/50(1)/(2).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S-02</t>
        </is>
      </c>
      <c r="B19" s="6" t="inlineStr">
        <is>
          <t>Are you acting as deployer of this AI system?</t>
        </is>
      </c>
      <c r="C19" s="46" t="str"/>
      <c r="D19" s="6" t="inlineStr">
        <is>
          <t>Deployer duties under Article 50(3)/(4) and high-risk interfaces.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S-03</t>
        </is>
      </c>
      <c r="B20" s="6" t="inlineStr">
        <is>
          <t>Is the system classified high-risk under the selected route?</t>
        </is>
      </c>
      <c r="C20" s="46" t="str"/>
      <c r="D20" s="6" t="inlineStr">
        <is>
          <t>Article 13 scope.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S-04</t>
        </is>
      </c>
      <c r="B21" s="6" t="inlineStr">
        <is>
          <t>Are deployers expected to interpret system outputs and use them operationally?</t>
        </is>
      </c>
      <c r="C21" s="46" t="str"/>
      <c r="D21" s="6" t="inlineStr">
        <is>
          <t>Article 13(1) transparency design context.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S-05</t>
        </is>
      </c>
      <c r="B22" s="6" t="inlineStr">
        <is>
          <t>Are current instructions for use supplied in an appropriate digital or other format?</t>
        </is>
      </c>
      <c r="C22" s="46" t="str"/>
      <c r="D22" s="6" t="inlineStr">
        <is>
          <t>Article 13(2).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S-06</t>
        </is>
      </c>
      <c r="B23" s="6" t="inlineStr">
        <is>
          <t>Is the AI system intended to interact directly with natural persons?</t>
        </is>
      </c>
      <c r="C23" s="46" t="str"/>
      <c r="D23" s="6" t="inlineStr">
        <is>
          <t>Article 50(1).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S-07</t>
        </is>
      </c>
      <c r="B24" s="6" t="inlineStr">
        <is>
          <t>Would interaction with AI already be obvious to a reasonably well-informed, observant and circumspect person in the actual context?</t>
        </is>
      </c>
      <c r="C24" s="46" t="str"/>
      <c r="D24" s="6" t="inlineStr">
        <is>
          <t>Article 50(1) exception.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S-08</t>
        </is>
      </c>
      <c r="B25" s="6" t="inlineStr">
        <is>
          <t>Is the direct-interaction system authorised by law for detecting/preventing/investigating/prosecuting criminal offences?</t>
        </is>
      </c>
      <c r="C25" s="46" t="str"/>
      <c r="D25" s="6" t="inlineStr">
        <is>
          <t>Article 50(1) criminal-law exception, subject to safeguards.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S-09</t>
        </is>
      </c>
      <c r="B26" s="6" t="inlineStr">
        <is>
          <t>If S-08 is Yes, is the system made available to the public to report a criminal offence?</t>
        </is>
      </c>
      <c r="C26" s="46" t="str"/>
      <c r="D26" s="6" t="inlineStr">
        <is>
          <t>Exception to the exception; disclosure remains relevant.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S-10</t>
        </is>
      </c>
      <c r="B27" s="6" t="inlineStr">
        <is>
          <t>Does the provider system generate synthetic audio, image, video or text content?</t>
        </is>
      </c>
      <c r="C27" s="46" t="str"/>
      <c r="D27" s="6" t="inlineStr">
        <is>
          <t>Article 50(2).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S-11</t>
        </is>
      </c>
      <c r="B28" s="6" t="inlineStr">
        <is>
          <t>Was that generative system placed on the market before 2 August 2026?</t>
        </is>
      </c>
      <c r="C28" s="46" t="str"/>
      <c r="D28" s="6" t="inlineStr">
        <is>
          <t>Article 111(4) transition to 2 Dec 2026.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S-12</t>
        </is>
      </c>
      <c r="B29" s="6" t="inlineStr">
        <is>
          <t>Does the generative system only perform assistive standard editing or avoid substantial alteration of input data/semantics?</t>
        </is>
      </c>
      <c r="C29" s="46" t="str"/>
      <c r="D29" s="6" t="inlineStr">
        <is>
          <t>Article 50(2) exception.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S-13</t>
        </is>
      </c>
      <c r="B30" s="6" t="inlineStr">
        <is>
          <t>Is the Article 50(2) generative use authorised by law for crime detection/prevention/investigation/prosecution?</t>
        </is>
      </c>
      <c r="C30" s="46" t="str"/>
      <c r="D30" s="6" t="inlineStr">
        <is>
          <t>Article 50(2) criminal-law exception.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S-14</t>
        </is>
      </c>
      <c r="B31" s="6" t="inlineStr">
        <is>
          <t>Does the deployer use an emotion-recognition system?</t>
        </is>
      </c>
      <c r="C31" s="46" t="str"/>
      <c r="D31" s="6" t="inlineStr">
        <is>
          <t>Article 50(3).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S-15</t>
        </is>
      </c>
      <c r="B32" s="6" t="inlineStr">
        <is>
          <t>Does the deployer use a biometric-categorisation system?</t>
        </is>
      </c>
      <c r="C32" s="46" t="str"/>
      <c r="D32" s="6" t="inlineStr">
        <is>
          <t>Article 50(3).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S-16</t>
        </is>
      </c>
      <c r="B33" s="6" t="inlineStr">
        <is>
          <t>If emotion/biometric use exists, is it permitted by law for crime detection/prevention/investigation under Article 50(3)'s exception?</t>
        </is>
      </c>
      <c r="C33" s="46" t="str"/>
      <c r="D33" s="6" t="inlineStr">
        <is>
          <t>Article 50(3) exception.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S-17</t>
        </is>
      </c>
      <c r="B34" s="6" t="inlineStr">
        <is>
          <t>Does the deployer generate/manipulate image, audio or video constituting a deepfake?</t>
        </is>
      </c>
      <c r="C34" s="46" t="str"/>
      <c r="D34" s="6" t="inlineStr">
        <is>
          <t>Article 50(4).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S-18</t>
        </is>
      </c>
      <c r="B35" s="6" t="inlineStr">
        <is>
          <t>For deepfake use, is the use authorised by law for crime detection/prevention/investigation/prosecution?</t>
        </is>
      </c>
      <c r="C35" s="46" t="str"/>
      <c r="D35" s="6" t="inlineStr">
        <is>
          <t>Article 50(4) exception.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S-19</t>
        </is>
      </c>
      <c r="B36" s="6" t="inlineStr">
        <is>
          <t>Is the deepfake part of an evidently artistic, creative, satirical, fictional or analogous work/programme?</t>
        </is>
      </c>
      <c r="C36" s="46" t="str"/>
      <c r="D36" s="6" t="inlineStr">
        <is>
          <t>Article 50(4) reduced-disclosure route.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S-20</t>
        </is>
      </c>
      <c r="B37" s="6" t="inlineStr">
        <is>
          <t>Does the deployer generate/manipulate text published to inform the public on matters of public interest?</t>
        </is>
      </c>
      <c r="C37" s="46" t="str"/>
      <c r="D37" s="6" t="inlineStr">
        <is>
          <t>Article 50(4) public-interest text.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S-21</t>
        </is>
      </c>
      <c r="B38" s="6" t="inlineStr">
        <is>
          <t>Has that public-interest text undergone human review/editorial control AND does a natural/legal person hold editorial responsibility?</t>
        </is>
      </c>
      <c r="C38" s="46" t="str"/>
      <c r="D38" s="6" t="inlineStr">
        <is>
          <t>Article 50(4) editorial exception.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S-22</t>
        </is>
      </c>
      <c r="B39" s="6" t="inlineStr">
        <is>
          <t>Is the public-interest text use authorised by law for crime detection/prevention/investigation/prosecution?</t>
        </is>
      </c>
      <c r="C39" s="46" t="str"/>
      <c r="D39" s="6" t="inlineStr">
        <is>
          <t>Article 50(4) criminal-law exception.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S-23</t>
        </is>
      </c>
      <c r="B40" s="6" t="inlineStr">
        <is>
          <t>Are Article 50 notices/disclosures clear and distinguishable no later than first interaction/exposure?</t>
        </is>
      </c>
      <c r="C40" s="46" t="str"/>
      <c r="D40" s="6" t="inlineStr">
        <is>
          <t>Article 50(5).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S-24</t>
        </is>
      </c>
      <c r="B41" s="6" t="inlineStr">
        <is>
          <t>Do the notices/disclosures conform to applicable accessibility requirements?</t>
        </is>
      </c>
      <c r="C41" s="46" t="str"/>
      <c r="D41" s="6" t="inlineStr">
        <is>
          <t>Article 50(5).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S-25</t>
        </is>
      </c>
      <c r="B42" s="6" t="inlineStr">
        <is>
          <t>Is the provider/deployer a signatory to the Transparency Code of Practice?</t>
        </is>
      </c>
      <c r="C42" s="46" t="str"/>
      <c r="D42" s="6" t="inlineStr">
        <is>
          <t>Voluntary pathway, not conclusive proof.</t>
        </is>
      </c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S-26</t>
        </is>
      </c>
      <c r="B43" s="6" t="inlineStr">
        <is>
          <t>Are final 20 July 2026 Commission Article 50 Guidelines incorporated into the scope/exception rationale?</t>
        </is>
      </c>
      <c r="C43" s="46" t="str"/>
      <c r="D43" s="6" t="inlineStr">
        <is>
          <t>Current interpretive baseline.</t>
        </is>
      </c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S-27</t>
        </is>
      </c>
      <c r="B44" s="6" t="inlineStr">
        <is>
          <t>Are other Union/national transparency duties identified where relevant?</t>
        </is>
      </c>
      <c r="C44" s="46" t="str"/>
      <c r="D44" s="6" t="inlineStr">
        <is>
          <t>Article 50(6).</t>
        </is>
      </c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 ht="23" customHeight="1">
      <c r="A46" s="33" t="inlineStr">
        <is>
          <t>CALCULATED TRANSPARENCY ROUTES</t>
        </is>
      </c>
      <c r="B46" s="1" t="n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 ht="31" customHeight="1">
      <c r="A47" s="40" t="inlineStr">
        <is>
          <t>Route</t>
        </is>
      </c>
      <c r="B47" s="40" t="inlineStr">
        <is>
          <t>Result</t>
        </is>
      </c>
      <c r="C47" s="40" t="inlineStr">
        <is>
          <t>Legal basis / interpretation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Article 13 high-risk information</t>
        </is>
      </c>
      <c r="B48" s="44">
        <f>IF(B14="Annex III — Art. 6(2)","Applicable — Article 13 high-risk",IF(B14="Annex I — Art. 6(1)","Applicable — Article 13 high-risk",IF(B14="Not high-risk / Article 50 only","Not applicable","Needs assessment")))</f>
        <v/>
      </c>
      <c r="C48" s="6" t="inlineStr">
        <is>
          <t>Art. 13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Article 13 binding date</t>
        </is>
      </c>
      <c r="B49" s="73">
        <f>IF(B14="Annex III — Art. 6(2)",DATE(2027,12,2),IF(B14="Annex I — Art. 6(1)",DATE(2028,8,2),""))</f>
        <v/>
      </c>
      <c r="C49" s="6" t="inlineStr">
        <is>
          <t>Art. 113(3)(c)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Article 50(1) direct interaction</t>
        </is>
      </c>
      <c r="B50" s="44">
        <f>IF(C23="Yes",IF(C25="Yes",IF(C26="Yes","Applicable — public crime-reporting exception to criminal-law exemption","Potentially exempt — verify legal authorisation/safeguards"),IF(C24="Yes","Potentially exempt — interaction obvious in context","Applicable — AI interaction notice required")),IF(C23="No","Not applicable","Needs assessment"))</f>
        <v/>
      </c>
      <c r="C50" s="6" t="inlineStr">
        <is>
          <t>Art. 50(1)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Article 50(2) machine-readable marking</t>
        </is>
      </c>
      <c r="B51" s="44">
        <f>IF(C27="Yes",IF(C30="Yes","Potentially exempt — criminal-law authorisation",IF(C29="Yes","Potentially exempt — assistive editing / no substantial semantic alteration",IF(C28="Yes","Applicable — legacy system; compliance deadline 2 Dec 2026","Applicable — machine-readable marking required"))),IF(C27="No","Not applicable","Needs assessment"))</f>
        <v/>
      </c>
      <c r="C51" s="6" t="inlineStr">
        <is>
          <t>Art. 50(2); Art. 111(4)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Article 50(3) emotion/biometric notice</t>
        </is>
      </c>
      <c r="B52" s="44">
        <f>IF(OR(C31="Yes",C32="Yes"),IF(C33="Yes","Potentially exempt — permitted criminal-law use","Applicable — exposed-person notice + data-protection route"),IF(AND(C31="No",C32="No"),"Not applicable","Needs assessment"))</f>
        <v/>
      </c>
      <c r="C52" s="6" t="inlineStr">
        <is>
          <t>Art. 50(3)</t>
        </is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Article 50(4) deepfake disclosure</t>
        </is>
      </c>
      <c r="B53" s="44">
        <f>IF(C34="Yes",IF(C35="Yes","Potentially exempt — criminal-law authorisation",IF(C36="Yes","Applicable — artistic/creative reduced-disclosure route","Applicable — deepfake disclosure required")),IF(C34="No","Not applicable","Needs assessment"))</f>
        <v/>
      </c>
      <c r="C53" s="6" t="inlineStr">
        <is>
          <t>Art. 50(4)</t>
        </is>
      </c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Article 50(4) public-interest text</t>
        </is>
      </c>
      <c r="B54" s="44">
        <f>IF(C37="Yes",IF(C39="Yes","Potentially exempt — criminal-law authorisation",IF(C38="Yes","Potentially exempt — human review/editorial control + editorial responsibility","Applicable — public-interest text disclosure required")),IF(C37="No","Not applicable","Needs assessment"))</f>
        <v/>
      </c>
      <c r="C54" s="6" t="inlineStr">
        <is>
          <t>Art. 50(4)</t>
        </is>
      </c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Article 50(5) timing/accessibility</t>
        </is>
      </c>
      <c r="B55" s="44">
        <f>IF(OR(LEFT(B50,10)="Applicable",LEFT(B52,10)="Applicable",LEFT(B53,10)="Applicable",LEFT(B54,10)="Applicable"),IF(AND(C40="Yes",C41="Yes"),"Timing/accessibility structure established",IF(OR(C40="",C41=""),"Needs assessment","Gap — Article 50(5) timing/accessibility incomplete")),"No active Article 50 information route requiring paragraph 5 in current profile")</f>
        <v/>
      </c>
      <c r="C55" s="6" t="inlineStr">
        <is>
          <t>Art. 50(5)</t>
        </is>
      </c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Code / guidelines pathway</t>
        </is>
      </c>
      <c r="B56" s="44">
        <f>IF(C42="Yes",IF(C43="Yes","Code signatory + final Commission Guidelines incorporated","Code signatory — final Guidelines incorporation unresolved"),IF(C43="Yes","Alternative compliance route + final Commission Guidelines incorporated","Needs assessment"))</f>
        <v/>
      </c>
      <c r="C56" s="6" t="inlineStr">
        <is>
          <t>Art. 50(7); Commission 2026 guidance</t>
        </is>
      </c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mergeCells count="5">
    <mergeCell ref="A3:H3"/>
    <mergeCell ref="A2:H2"/>
    <mergeCell ref="A16:H16"/>
    <mergeCell ref="A1:H1"/>
    <mergeCell ref="A46:H46"/>
  </mergeCells>
  <dataValidations count="2">
    <dataValidation sqref="B14" showDropDown="0" showInputMessage="0" showErrorMessage="0" allowBlank="0" type="list">
      <formula1>"Annex III — Art. 6(2),Annex I — Art. 6(1),Not high-risk / Article 50 only,Unknown / needs assessment"</formula1>
    </dataValidation>
    <dataValidation sqref="C18:C44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23" customWidth="1" min="3" max="3"/>
    <col width="32" customWidth="1" min="4" max="4"/>
    <col width="53" customWidth="1" min="5" max="5"/>
    <col width="46" customWidth="1" min="6" max="6"/>
    <col width="18" customWidth="1" min="7" max="7"/>
    <col width="16" customWidth="1" min="8" max="8"/>
    <col width="18" customWidth="1" min="9" max="9"/>
    <col width="20" customWidth="1" min="10" max="10"/>
    <col width="22" customWidth="1" min="11" max="11"/>
    <col width="29" customWidth="1" min="12" max="12"/>
    <col width="18" customWidth="1" min="13" max="13"/>
  </cols>
  <sheetData>
    <row r="1" ht="35" customHeight="1">
      <c r="A1" s="15" t="inlineStr">
        <is>
          <t>Transparency &amp; Information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Exact Article 13 / Article 50 architecture with provider/deployer separation, exceptions, Code/Guidelines pathway and evidence gating.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TRANS-13-01</t>
        </is>
      </c>
      <c r="B5" s="6" t="inlineStr">
        <is>
          <t>Art. 13(1)–(3)</t>
        </is>
      </c>
      <c r="C5" s="6" t="inlineStr">
        <is>
          <t>Binding high-risk provider</t>
        </is>
      </c>
      <c r="D5" s="16">
        <f>'01_SYSTEM_PROFILE'!B48</f>
        <v/>
      </c>
      <c r="E5" s="6" t="inlineStr">
        <is>
          <t>Provide high-risk system transparency and instructions sufficient for deployer interpretation/use, with exact Article 13(3) minimum information.</t>
        </is>
      </c>
      <c r="F5" s="6" t="inlineStr">
        <is>
          <t>03_ARTICLE13_IFU complete/current</t>
        </is>
      </c>
      <c r="G5" s="46" t="str"/>
      <c r="H5" s="72" t="str"/>
      <c r="I5" s="46" t="inlineStr">
        <is>
          <t>Not started</t>
        </is>
      </c>
      <c r="J5" s="46" t="str"/>
      <c r="K5" s="16">
        <f>IF(OR(LEFT(D5,14)="Not applicable",LEFT(D5,20)="Potentially exempt",D5="No active Article 50 information route requiring paragraph 5 in current profile"),IF(LEFT(D5,14)="Not applicable","N/A",IF(J5="","Missing exception evidence",IF(J5="","Missing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TRANS-50-01</t>
        </is>
      </c>
      <c r="B6" s="6" t="inlineStr">
        <is>
          <t>Art. 50(1)</t>
        </is>
      </c>
      <c r="C6" s="6" t="inlineStr">
        <is>
          <t>Binding provider</t>
        </is>
      </c>
      <c r="D6" s="16">
        <f>'01_SYSTEM_PROFILE'!B50</f>
        <v/>
      </c>
      <c r="E6" s="6" t="inlineStr">
        <is>
          <t>Ensure persons are informed when directly interacting with AI unless a valid statutory exception applies.</t>
        </is>
      </c>
      <c r="F6" s="6" t="inlineStr">
        <is>
          <t>Notice/UI design; exception rationale; live evidence</t>
        </is>
      </c>
      <c r="G6" s="46" t="str"/>
      <c r="H6" s="72" t="str"/>
      <c r="I6" s="46" t="inlineStr">
        <is>
          <t>Not started</t>
        </is>
      </c>
      <c r="J6" s="46" t="str"/>
      <c r="K6" s="16">
        <f>IF(OR(LEFT(D6,14)="Not applicable",LEFT(D6,20)="Potentially exempt",D6="No active Article 50 information route requiring paragraph 5 in current profile"),IF(LEFT(D6,14)="Not applicable","N/A",IF(J6="","Missing exception evidence",IF(J6="","Missing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TRANS-50-02</t>
        </is>
      </c>
      <c r="B7" s="6" t="inlineStr">
        <is>
          <t>Art. 50(2)</t>
        </is>
      </c>
      <c r="C7" s="6" t="inlineStr">
        <is>
          <t>Binding provider</t>
        </is>
      </c>
      <c r="D7" s="16">
        <f>'01_SYSTEM_PROFILE'!B51</f>
        <v/>
      </c>
      <c r="E7" s="6" t="inlineStr">
        <is>
          <t>Mark synthetic audio/image/video/text outputs machine-readably and make artificial origin detectable; use effective/interoperable/robust/reliable technical solution as feasible.</t>
        </is>
      </c>
      <c r="F7" s="6" t="inlineStr">
        <is>
          <t>Marking architecture; tests; exception evidence</t>
        </is>
      </c>
      <c r="G7" s="46" t="str"/>
      <c r="H7" s="72" t="str"/>
      <c r="I7" s="46" t="inlineStr">
        <is>
          <t>Not started</t>
        </is>
      </c>
      <c r="J7" s="46" t="str"/>
      <c r="K7" s="16">
        <f>IF(OR(LEFT(D7,14)="Not applicable",LEFT(D7,20)="Potentially exempt",D7="No active Article 50 information route requiring paragraph 5 in current profile"),IF(LEFT(D7,14)="Not applicable","N/A",IF(J7="","Missing exception evidence",IF(J7="","Missing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TRANS-50-03</t>
        </is>
      </c>
      <c r="B8" s="6" t="inlineStr">
        <is>
          <t>Art. 50(3)</t>
        </is>
      </c>
      <c r="C8" s="6" t="inlineStr">
        <is>
          <t>Binding deployer</t>
        </is>
      </c>
      <c r="D8" s="16">
        <f>'01_SYSTEM_PROFILE'!B52</f>
        <v/>
      </c>
      <c r="E8" s="6" t="inlineStr">
        <is>
          <t>Inform persons exposed to emotion recognition / biometric categorisation and route personal-data processing to applicable law.</t>
        </is>
      </c>
      <c r="F8" s="6" t="inlineStr">
        <is>
          <t>Notice; deployment proof; privacy cross-reference</t>
        </is>
      </c>
      <c r="G8" s="46" t="str"/>
      <c r="H8" s="72" t="str"/>
      <c r="I8" s="46" t="inlineStr">
        <is>
          <t>Not started</t>
        </is>
      </c>
      <c r="J8" s="46" t="str"/>
      <c r="K8" s="16">
        <f>IF(OR(LEFT(D8,14)="Not applicable",LEFT(D8,20)="Potentially exempt",D8="No active Article 50 information route requiring paragraph 5 in current profile"),IF(LEFT(D8,14)="Not applicable","N/A",IF(J8="","Missing exception evidence",IF(J8="","Missing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TRANS-50-4D</t>
        </is>
      </c>
      <c r="B9" s="6" t="inlineStr">
        <is>
          <t>Art. 50(4)</t>
        </is>
      </c>
      <c r="C9" s="6" t="inlineStr">
        <is>
          <t>Binding deployer</t>
        </is>
      </c>
      <c r="D9" s="16">
        <f>'01_SYSTEM_PROFILE'!B53</f>
        <v/>
      </c>
      <c r="E9" s="6" t="inlineStr">
        <is>
          <t>Disclose deepfake artificial generation/manipulation, with appropriate artistic reduced-disclosure treatment where applicable.</t>
        </is>
      </c>
      <c r="F9" s="6" t="inlineStr">
        <is>
          <t>Published label/disclosure; artistic rationale if used</t>
        </is>
      </c>
      <c r="G9" s="46" t="str"/>
      <c r="H9" s="72" t="str"/>
      <c r="I9" s="46" t="inlineStr">
        <is>
          <t>Not started</t>
        </is>
      </c>
      <c r="J9" s="46" t="str"/>
      <c r="K9" s="16">
        <f>IF(OR(LEFT(D9,14)="Not applicable",LEFT(D9,20)="Potentially exempt",D9="No active Article 50 information route requiring paragraph 5 in current profile"),IF(LEFT(D9,14)="Not applicable","N/A",IF(J9="","Missing exception evidence",IF(J9="","Missing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TRANS-50-4T</t>
        </is>
      </c>
      <c r="B10" s="6" t="inlineStr">
        <is>
          <t>Art. 50(4)</t>
        </is>
      </c>
      <c r="C10" s="6" t="inlineStr">
        <is>
          <t>Binding deployer</t>
        </is>
      </c>
      <c r="D10" s="16">
        <f>'01_SYSTEM_PROFILE'!B54</f>
        <v/>
      </c>
      <c r="E10" s="6" t="inlineStr">
        <is>
          <t>Disclose AI-generated/manipulated public-interest text unless a valid criminal-law or editorial-control exception applies.</t>
        </is>
      </c>
      <c r="F10" s="6" t="inlineStr">
        <is>
          <t>Publication disclosure; editorial-control evidence if relied upon</t>
        </is>
      </c>
      <c r="G10" s="46" t="str"/>
      <c r="H10" s="72" t="str"/>
      <c r="I10" s="46" t="inlineStr">
        <is>
          <t>Not started</t>
        </is>
      </c>
      <c r="J10" s="46" t="str"/>
      <c r="K10" s="16">
        <f>IF(OR(LEFT(D10,14)="Not applicable",LEFT(D10,20)="Potentially exempt",D10="No active Article 50 information route requiring paragraph 5 in current profile"),IF(LEFT(D10,14)="Not applicable","N/A",IF(J10="","Missing exception evidence",IF(J10="","Missing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TRANS-50-05</t>
        </is>
      </c>
      <c r="B11" s="6" t="inlineStr">
        <is>
          <t>Art. 50(5)</t>
        </is>
      </c>
      <c r="C11" s="6" t="inlineStr">
        <is>
          <t>Binding timing/accessibility</t>
        </is>
      </c>
      <c r="D11" s="16">
        <f>IF(LEFT('01_SYSTEM_PROFILE'!B55,9)="No active","Not applicable — no active Article 50(1)–(4) information route",'01_SYSTEM_PROFILE'!B55)</f>
        <v/>
      </c>
      <c r="E11" s="6" t="inlineStr">
        <is>
          <t>Provide required information clearly/distinguishably no later than first interaction/exposure and meet applicable accessibility requirements.</t>
        </is>
      </c>
      <c r="F11" s="6" t="inlineStr">
        <is>
          <t>UI/publication test; accessibility evidence</t>
        </is>
      </c>
      <c r="G11" s="46" t="str"/>
      <c r="H11" s="72" t="str"/>
      <c r="I11" s="46" t="inlineStr">
        <is>
          <t>Not started</t>
        </is>
      </c>
      <c r="J11" s="46" t="str"/>
      <c r="K11" s="16">
        <f>IF(LEFT(D11,14)="Not applicable","N/A",IF(LEFT(D11,20)="Potentially exempt",IF(J11="","Missing exception evidence",IF(J11="","Missing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TRANS-50-06</t>
        </is>
      </c>
      <c r="B12" s="6" t="inlineStr">
        <is>
          <t>Art. 50(6)</t>
        </is>
      </c>
      <c r="C12" s="6" t="inlineStr">
        <is>
          <t>Overlap control</t>
        </is>
      </c>
      <c r="D12" s="16" t="inlineStr">
        <is>
          <t>Applicable</t>
        </is>
      </c>
      <c r="E12" s="6" t="inlineStr">
        <is>
          <t>Do not use Article 50 as a substitute for Chapter III or other Union/national transparency duties.</t>
        </is>
      </c>
      <c r="F12" s="6" t="inlineStr">
        <is>
          <t>Obligation crosswalk; national/sectoral overlay</t>
        </is>
      </c>
      <c r="G12" s="46" t="str"/>
      <c r="H12" s="72" t="str"/>
      <c r="I12" s="46" t="inlineStr">
        <is>
          <t>Not started</t>
        </is>
      </c>
      <c r="J12" s="46" t="str"/>
      <c r="K12" s="16">
        <f>IF(OR(LEFT(D12,14)="Not applicable",LEFT(D12,20)="Potentially exempt",D12="No active Article 50 information route requiring paragraph 5 in current profile"),IF(LEFT(D12,14)="Not applicable","N/A",IF(J12="","Missing exception evidence",IF(J12="","Missing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TRANS-CODE</t>
        </is>
      </c>
      <c r="B13" s="6" t="inlineStr">
        <is>
          <t>Art. 50(7); 2026 Code</t>
        </is>
      </c>
      <c r="C13" s="6" t="inlineStr">
        <is>
          <t>Voluntary pathway</t>
        </is>
      </c>
      <c r="D13" s="16">
        <f>'01_SYSTEM_PROFILE'!B56</f>
        <v/>
      </c>
      <c r="E13" s="6" t="inlineStr">
        <is>
          <t>Record Code signatory/alternative path; map measures to Article 50 without treating Code adherence as conclusive proof.</t>
        </is>
      </c>
      <c r="F13" s="6" t="inlineStr">
        <is>
          <t>Code signature/implementation map or alternative-means dossier</t>
        </is>
      </c>
      <c r="G13" s="46" t="str"/>
      <c r="H13" s="72" t="str"/>
      <c r="I13" s="46" t="inlineStr">
        <is>
          <t>Not started</t>
        </is>
      </c>
      <c r="J13" s="46" t="str"/>
      <c r="K13" s="16">
        <f>IF(OR(LEFT(D13,14)="Not applicable",LEFT(D13,20)="Potentially exempt",D13="No active Article 50 information route requiring paragraph 5 in current profile"),IF(LEFT(D13,14)="Not applicable","N/A",IF(J13="","Missing exception evidence",IF(J13="","Missing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TRANS-GUIDE</t>
        </is>
      </c>
      <c r="B14" s="6" t="inlineStr">
        <is>
          <t>Commission Guidelines, 20 Jul 2026</t>
        </is>
      </c>
      <c r="C14" s="6" t="inlineStr">
        <is>
          <t>Interpretive guidance</t>
        </is>
      </c>
      <c r="D14" s="16" t="inlineStr">
        <is>
          <t>Applicable</t>
        </is>
      </c>
      <c r="E14" s="6" t="inlineStr">
        <is>
          <t>Incorporate final Commission Article 50 Guidelines into scope, exceptions, labels, timing and implementation decisions.</t>
        </is>
      </c>
      <c r="F14" s="6" t="inlineStr">
        <is>
          <t>Guidelines mapping / legal-review record</t>
        </is>
      </c>
      <c r="G14" s="46" t="str"/>
      <c r="H14" s="72" t="str"/>
      <c r="I14" s="46" t="inlineStr">
        <is>
          <t>Not started</t>
        </is>
      </c>
      <c r="J14" s="46" t="str"/>
      <c r="K14" s="16">
        <f>IF(OR(LEFT(D14,14)="Not applicable",LEFT(D14,20)="Potentially exempt",D14="No active Article 50 information route requiring paragraph 5 in current profile"),IF(LEFT(D14,14)="Not applicable","N/A",IF(J14="","Missing exception evidence",IF(J14="","Missing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TRANS-GOV-01</t>
        </is>
      </c>
      <c r="B15" s="6" t="inlineStr">
        <is>
          <t>Change assurance</t>
        </is>
      </c>
      <c r="C15" s="6" t="inlineStr">
        <is>
          <t>Assurance control</t>
        </is>
      </c>
      <c r="D15" s="16" t="inlineStr">
        <is>
          <t>Applicable</t>
        </is>
      </c>
      <c r="E15" s="6" t="inlineStr">
        <is>
          <t>Reassess transparency after system/version/content type/UI/intended-purpose/exception/accessibility/regulatory changes.</t>
        </is>
      </c>
      <c r="F15" s="6" t="inlineStr">
        <is>
          <t>Change log; retest/republish evidence</t>
        </is>
      </c>
      <c r="G15" s="46" t="str"/>
      <c r="H15" s="72" t="str"/>
      <c r="I15" s="46" t="inlineStr">
        <is>
          <t>Not started</t>
        </is>
      </c>
      <c r="J15" s="46" t="str"/>
      <c r="K15" s="16">
        <f>IF(OR(LEFT(D15,14)="Not applicable",LEFT(D15,20)="Potentially exempt",D15="No active Article 50 information route requiring paragraph 5 in current profile"),IF(LEFT(D15,14)="Not applicable","N/A",IF(J15="","Missing exception evidence",IF(J15="","Missing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TRANS-GOV-02</t>
        </is>
      </c>
      <c r="B16" s="6" t="inlineStr">
        <is>
          <t>Evidence assurance</t>
        </is>
      </c>
      <c r="C16" s="6" t="inlineStr">
        <is>
          <t>Assurance control</t>
        </is>
      </c>
      <c r="D16" s="16" t="inlineStr">
        <is>
          <t>Applicable</t>
        </is>
      </c>
      <c r="E16" s="6" t="inlineStr">
        <is>
          <t>Require current, correctly linked evidence before controls count as verified.</t>
        </is>
      </c>
      <c r="F16" s="6" t="inlineStr">
        <is>
          <t>Evidence register; exact linked IDs</t>
        </is>
      </c>
      <c r="G16" s="46" t="str"/>
      <c r="H16" s="72" t="str"/>
      <c r="I16" s="46" t="inlineStr">
        <is>
          <t>Not started</t>
        </is>
      </c>
      <c r="J16" s="46" t="str"/>
      <c r="K16" s="16">
        <f>IF(OR(LEFT(D16,14)="Not applicable",LEFT(D16,20)="Potentially exempt",D16="No active Article 50 information route requiring paragraph 5 in current profile"),IF(LEFT(D16,14)="Not applicable","N/A",IF(J16="","Missing exception evidence",IF(J16="","Missing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M16"/>
  <mergeCells count="2">
    <mergeCell ref="A2:M2"/>
    <mergeCell ref="A1:M1"/>
  </mergeCells>
  <conditionalFormatting sqref="K5:K16">
    <cfRule type="expression" priority="1" dxfId="0">
      <formula>K5="Current evidence"</formula>
    </cfRule>
    <cfRule type="expression" priority="2" dxfId="1">
      <formula>AND(K5&lt;&gt;"Current evidence",K5&lt;&gt;"N/A")</formula>
    </cfRule>
  </conditionalFormatting>
  <dataValidations count="1">
    <dataValidation sqref="I5:I16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26" customWidth="1" min="3" max="3"/>
    <col width="54" customWidth="1" min="4" max="4"/>
    <col width="38" customWidth="1" min="5" max="5"/>
    <col width="19" customWidth="1" min="6" max="6"/>
    <col width="18" customWidth="1" min="7" max="7"/>
    <col width="20" customWidth="1" min="8" max="8"/>
    <col width="22" customWidth="1" min="9" max="9"/>
    <col width="29" customWidth="1" min="10" max="10"/>
    <col width="18" customWidth="1" min="11" max="11"/>
  </cols>
  <sheetData>
    <row r="1" ht="35" customHeight="1">
      <c r="A1" s="15" t="inlineStr">
        <is>
          <t>Article 13 High-Risk Transparency &amp; Instructions-for-Use Index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Exact current Article 13 structure. Article 13(3)(b) contains seven sub-elements; relevant input/training/validation/testing data information belongs at 13(3)(b)(vi), not a non-existent 13(3)(g).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Item ID</t>
        </is>
      </c>
      <c r="B4" s="40" t="inlineStr">
        <is>
          <t>Legal basis</t>
        </is>
      </c>
      <c r="C4" s="40" t="inlineStr">
        <is>
          <t>Applicability</t>
        </is>
      </c>
      <c r="D4" s="40" t="inlineStr">
        <is>
          <t>Required information / objective</t>
        </is>
      </c>
      <c r="E4" s="40" t="inlineStr">
        <is>
          <t>Controlled content / location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A13-01</t>
        </is>
      </c>
      <c r="B5" s="6" t="inlineStr">
        <is>
          <t>Art. 13(1)</t>
        </is>
      </c>
      <c r="C5" s="16">
        <f>IF('01_SYSTEM_PROFILE'!B48="Applicable — Article 13 high-risk","Applicable",IF('01_SYSTEM_PROFILE'!B48="Not applicable","Not applicable","Needs assessment"))</f>
        <v/>
      </c>
      <c r="D5" s="6" t="inlineStr">
        <is>
          <t>System operation sufficiently transparent for deployer to interpret output and use it appropriately.</t>
        </is>
      </c>
      <c r="E5" s="46" t="str"/>
      <c r="F5" s="46" t="str"/>
      <c r="G5" s="46" t="inlineStr">
        <is>
          <t>Not started</t>
        </is>
      </c>
      <c r="H5" s="46" t="str"/>
      <c r="I5" s="16">
        <f>IF(C5="Not applicable","N/A",IF(C5="Needs assessment","Needs assessment",IF(H5="","Missing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mismatched"))))</f>
        <v/>
      </c>
      <c r="J5" s="46" t="str"/>
      <c r="K5" s="72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A13-02</t>
        </is>
      </c>
      <c r="B6" s="6" t="inlineStr">
        <is>
          <t>Art. 13(2)</t>
        </is>
      </c>
      <c r="C6" s="16">
        <f>IF('01_SYSTEM_PROFILE'!B48="Applicable — Article 13 high-risk","Applicable",IF('01_SYSTEM_PROFILE'!B48="Not applicable","Not applicable","Needs assessment"))</f>
        <v/>
      </c>
      <c r="D6" s="6" t="inlineStr">
        <is>
          <t>Instructions supplied in appropriate digital/other format and concise, complete, correct, clear, relevant, accessible and comprehensible.</t>
        </is>
      </c>
      <c r="E6" s="46" t="str"/>
      <c r="F6" s="46" t="str"/>
      <c r="G6" s="46" t="inlineStr">
        <is>
          <t>Not started</t>
        </is>
      </c>
      <c r="H6" s="46" t="str"/>
      <c r="I6" s="16">
        <f>IF(C6="Not applicable","N/A",IF(C6="Needs assessment","Needs assessment",IF(H6="","Missing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mismatched"))))</f>
        <v/>
      </c>
      <c r="J6" s="46" t="str"/>
      <c r="K6" s="72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A13-3A</t>
        </is>
      </c>
      <c r="B7" s="6" t="inlineStr">
        <is>
          <t>Art. 13(3)(a)</t>
        </is>
      </c>
      <c r="C7" s="16">
        <f>IF('01_SYSTEM_PROFILE'!B48="Applicable — Article 13 high-risk","Applicable",IF('01_SYSTEM_PROFILE'!B48="Not applicable","Not applicable","Needs assessment"))</f>
        <v/>
      </c>
      <c r="D7" s="6" t="inlineStr">
        <is>
          <t>Provider identity/contact and authorised representative identity/contact where applicable.</t>
        </is>
      </c>
      <c r="E7" s="46" t="str"/>
      <c r="F7" s="46" t="str"/>
      <c r="G7" s="46" t="inlineStr">
        <is>
          <t>Not started</t>
        </is>
      </c>
      <c r="H7" s="46" t="str"/>
      <c r="I7" s="16">
        <f>IF(C7="Not applicable","N/A",IF(C7="Needs assessment","Needs assessment",IF(H7="","Missing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mismatched"))))</f>
        <v/>
      </c>
      <c r="J7" s="46" t="str"/>
      <c r="K7" s="72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A13-3B-I</t>
        </is>
      </c>
      <c r="B8" s="6" t="inlineStr">
        <is>
          <t>Art. 13(3)(b)(i)</t>
        </is>
      </c>
      <c r="C8" s="16">
        <f>IF('01_SYSTEM_PROFILE'!B48="Applicable — Article 13 high-risk","Applicable",IF('01_SYSTEM_PROFILE'!B48="Not applicable","Not applicable","Needs assessment"))</f>
        <v/>
      </c>
      <c r="D8" s="6" t="inlineStr">
        <is>
          <t>Intended purpose.</t>
        </is>
      </c>
      <c r="E8" s="46" t="str"/>
      <c r="F8" s="46" t="str"/>
      <c r="G8" s="46" t="inlineStr">
        <is>
          <t>Not started</t>
        </is>
      </c>
      <c r="H8" s="46" t="str"/>
      <c r="I8" s="16">
        <f>IF(C8="Not applicable","N/A",IF(C8="Needs assessment","Needs assessment",IF(H8="","Missing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mismatched"))))</f>
        <v/>
      </c>
      <c r="J8" s="46" t="str"/>
      <c r="K8" s="72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A13-3B-II</t>
        </is>
      </c>
      <c r="B9" s="6" t="inlineStr">
        <is>
          <t>Art. 13(3)(b)(ii)</t>
        </is>
      </c>
      <c r="C9" s="16">
        <f>IF('01_SYSTEM_PROFILE'!B48="Applicable — Article 13 high-risk","Applicable",IF('01_SYSTEM_PROFILE'!B48="Not applicable","Not applicable","Needs assessment"))</f>
        <v/>
      </c>
      <c r="D9" s="6" t="inlineStr">
        <is>
          <t>Expected accuracy (including metrics), robustness and cybersecurity, plus circumstances affecting those levels.</t>
        </is>
      </c>
      <c r="E9" s="46" t="str"/>
      <c r="F9" s="46" t="str"/>
      <c r="G9" s="46" t="inlineStr">
        <is>
          <t>Not started</t>
        </is>
      </c>
      <c r="H9" s="46" t="str"/>
      <c r="I9" s="16">
        <f>IF(C9="Not applicable","N/A",IF(C9="Needs assessment","Needs assessment",IF(H9="","Missing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mismatched"))))</f>
        <v/>
      </c>
      <c r="J9" s="46" t="str"/>
      <c r="K9" s="72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A13-3B-III</t>
        </is>
      </c>
      <c r="B10" s="6" t="inlineStr">
        <is>
          <t>Art. 13(3)(b)(iii)</t>
        </is>
      </c>
      <c r="C10" s="16">
        <f>IF('01_SYSTEM_PROFILE'!B48="Applicable — Article 13 high-risk","Applicable",IF('01_SYSTEM_PROFILE'!B48="Not applicable","Not applicable","Needs assessment"))</f>
        <v/>
      </c>
      <c r="D10" s="6" t="inlineStr">
        <is>
          <t>Known/foreseeable circumstances under intended purpose or reasonably foreseeable misuse that may create health/safety/fundamental-rights risks.</t>
        </is>
      </c>
      <c r="E10" s="46" t="str"/>
      <c r="F10" s="46" t="str"/>
      <c r="G10" s="46" t="inlineStr">
        <is>
          <t>Not started</t>
        </is>
      </c>
      <c r="H10" s="46" t="str"/>
      <c r="I10" s="16">
        <f>IF(C10="Not applicable","N/A",IF(C10="Needs assessment","Needs assessment",IF(H10="","Missing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mismatched"))))</f>
        <v/>
      </c>
      <c r="J10" s="46" t="str"/>
      <c r="K10" s="72" t="str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A13-3B-IV</t>
        </is>
      </c>
      <c r="B11" s="6" t="inlineStr">
        <is>
          <t>Art. 13(3)(b)(iv)</t>
        </is>
      </c>
      <c r="C11" s="16">
        <f>IF('01_SYSTEM_PROFILE'!B48="Applicable — Article 13 high-risk","Applicable",IF('01_SYSTEM_PROFILE'!B48="Not applicable","Not applicable","Needs assessment"))</f>
        <v/>
      </c>
      <c r="D11" s="6" t="inlineStr">
        <is>
          <t>Where applicable, technical capabilities/characteristics providing information relevant to explain output.</t>
        </is>
      </c>
      <c r="E11" s="46" t="str"/>
      <c r="F11" s="46" t="str"/>
      <c r="G11" s="46" t="inlineStr">
        <is>
          <t>Not started</t>
        </is>
      </c>
      <c r="H11" s="46" t="str"/>
      <c r="I11" s="16">
        <f>IF(C11="Not applicable","N/A",IF(C11="Needs assessment","Needs assessment",IF(H11="","Missing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mismatched"))))</f>
        <v/>
      </c>
      <c r="J11" s="46" t="str"/>
      <c r="K11" s="72" t="str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A13-3B-V</t>
        </is>
      </c>
      <c r="B12" s="6" t="inlineStr">
        <is>
          <t>Art. 13(3)(b)(v)</t>
        </is>
      </c>
      <c r="C12" s="16">
        <f>IF('01_SYSTEM_PROFILE'!B48="Applicable — Article 13 high-risk","Applicable",IF('01_SYSTEM_PROFILE'!B48="Not applicable","Not applicable","Needs assessment"))</f>
        <v/>
      </c>
      <c r="D12" s="6" t="inlineStr">
        <is>
          <t>When appropriate, performance regarding specific persons/groups on which system is intended to be used.</t>
        </is>
      </c>
      <c r="E12" s="46" t="str"/>
      <c r="F12" s="46" t="str"/>
      <c r="G12" s="46" t="inlineStr">
        <is>
          <t>Not started</t>
        </is>
      </c>
      <c r="H12" s="46" t="str"/>
      <c r="I12" s="16">
        <f>IF(C12="Not applicable","N/A",IF(C12="Needs assessment","Needs assessment",IF(H12="","Missing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mismatched"))))</f>
        <v/>
      </c>
      <c r="J12" s="46" t="str"/>
      <c r="K12" s="72" t="str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A13-3B-VI</t>
        </is>
      </c>
      <c r="B13" s="6" t="inlineStr">
        <is>
          <t>Art. 13(3)(b)(vi)</t>
        </is>
      </c>
      <c r="C13" s="16">
        <f>IF('01_SYSTEM_PROFILE'!B48="Applicable — Article 13 high-risk","Applicable",IF('01_SYSTEM_PROFILE'!B48="Not applicable","Not applicable","Needs assessment"))</f>
        <v/>
      </c>
      <c r="D13" s="6" t="inlineStr">
        <is>
          <t>When appropriate, input-data specifications or other relevant training/validation/testing dataset information.</t>
        </is>
      </c>
      <c r="E13" s="46" t="str"/>
      <c r="F13" s="46" t="str"/>
      <c r="G13" s="46" t="inlineStr">
        <is>
          <t>Not started</t>
        </is>
      </c>
      <c r="H13" s="46" t="str"/>
      <c r="I13" s="16">
        <f>IF(C13="Not applicable","N/A",IF(C13="Needs assessment","Needs assessment",IF(H13="","Missing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mismatched"))))</f>
        <v/>
      </c>
      <c r="J13" s="46" t="str"/>
      <c r="K13" s="72" t="str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A13-3B-VII</t>
        </is>
      </c>
      <c r="B14" s="6" t="inlineStr">
        <is>
          <t>Art. 13(3)(b)(vii)</t>
        </is>
      </c>
      <c r="C14" s="16">
        <f>IF('01_SYSTEM_PROFILE'!B48="Applicable — Article 13 high-risk","Applicable",IF('01_SYSTEM_PROFILE'!B48="Not applicable","Not applicable","Needs assessment"))</f>
        <v/>
      </c>
      <c r="D14" s="6" t="inlineStr">
        <is>
          <t>Where applicable, information enabling deployers to interpret output and use it appropriately.</t>
        </is>
      </c>
      <c r="E14" s="46" t="str"/>
      <c r="F14" s="46" t="str"/>
      <c r="G14" s="46" t="inlineStr">
        <is>
          <t>Not started</t>
        </is>
      </c>
      <c r="H14" s="46" t="str"/>
      <c r="I14" s="16">
        <f>IF(C14="Not applicable","N/A",IF(C14="Needs assessment","Needs assessment",IF(H14="","Missing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mismatched"))))</f>
        <v/>
      </c>
      <c r="J14" s="46" t="str"/>
      <c r="K14" s="72" t="str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A13-3C</t>
        </is>
      </c>
      <c r="B15" s="6" t="inlineStr">
        <is>
          <t>Art. 13(3)(c)</t>
        </is>
      </c>
      <c r="C15" s="16">
        <f>IF('01_SYSTEM_PROFILE'!B48="Applicable — Article 13 high-risk","Applicable",IF('01_SYSTEM_PROFILE'!B48="Not applicable","Not applicable","Needs assessment"))</f>
        <v/>
      </c>
      <c r="D15" s="6" t="inlineStr">
        <is>
          <t>Predetermined changes to system/performance identified at initial conformity assessment, if any.</t>
        </is>
      </c>
      <c r="E15" s="46" t="str"/>
      <c r="F15" s="46" t="str"/>
      <c r="G15" s="46" t="inlineStr">
        <is>
          <t>Not started</t>
        </is>
      </c>
      <c r="H15" s="46" t="str"/>
      <c r="I15" s="16">
        <f>IF(C15="Not applicable","N/A",IF(C15="Needs assessment","Needs assessment",IF(H15="","Missing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mismatched"))))</f>
        <v/>
      </c>
      <c r="J15" s="46" t="str"/>
      <c r="K15" s="72" t="str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A13-3D</t>
        </is>
      </c>
      <c r="B16" s="6" t="inlineStr">
        <is>
          <t>Art. 13(3)(d)</t>
        </is>
      </c>
      <c r="C16" s="16">
        <f>IF('01_SYSTEM_PROFILE'!B48="Applicable — Article 13 high-risk","Applicable",IF('01_SYSTEM_PROFILE'!B48="Not applicable","Not applicable","Needs assessment"))</f>
        <v/>
      </c>
      <c r="D16" s="6" t="inlineStr">
        <is>
          <t>Human-oversight measures under Article 14, including technical measures facilitating output interpretation.</t>
        </is>
      </c>
      <c r="E16" s="46" t="str"/>
      <c r="F16" s="46" t="str"/>
      <c r="G16" s="46" t="inlineStr">
        <is>
          <t>Not started</t>
        </is>
      </c>
      <c r="H16" s="46" t="str"/>
      <c r="I16" s="16">
        <f>IF(C16="Not applicable","N/A",IF(C16="Needs assessment","Needs assessment",IF(H16="","Missing evidence",IF(COUNTIFS('06_EVIDENCE_REGISTER'!$A:$A,H16,'06_EVIDENCE_REGISTER'!$B:$B,A16,'06_EVIDENCE_REGISTER'!$K:$K,"Current")-COUNTIFS('06_EVIDENCE_REGISTER'!$A:$A,H16,'06_EVIDENCE_REGISTER'!$B:$B,A16,'06_EVIDENCE_REGISTER'!$K:$K,"Current",'06_EVIDENCE_REGISTER'!$I:$I,"&lt;"&amp;TODAY(),'06_EVIDENCE_REGISTER'!$I:$I,"&lt;&gt;")&gt;0,"Current evidence","Missing / stale / mismatched"))))</f>
        <v/>
      </c>
      <c r="J16" s="46" t="str"/>
      <c r="K16" s="72" t="str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A13-3E</t>
        </is>
      </c>
      <c r="B17" s="6" t="inlineStr">
        <is>
          <t>Art. 13(3)(e)</t>
        </is>
      </c>
      <c r="C17" s="16">
        <f>IF('01_SYSTEM_PROFILE'!B48="Applicable — Article 13 high-risk","Applicable",IF('01_SYSTEM_PROFILE'!B48="Not applicable","Not applicable","Needs assessment"))</f>
        <v/>
      </c>
      <c r="D17" s="6" t="inlineStr">
        <is>
          <t>Computational/hardware resources, expected lifetime and necessary maintenance/care incl. frequency/software updates.</t>
        </is>
      </c>
      <c r="E17" s="46" t="str"/>
      <c r="F17" s="46" t="str"/>
      <c r="G17" s="46" t="inlineStr">
        <is>
          <t>Not started</t>
        </is>
      </c>
      <c r="H17" s="46" t="str"/>
      <c r="I17" s="16">
        <f>IF(C17="Not applicable","N/A",IF(C17="Needs assessment","Needs assessment",IF(H17="","Missing evidence",IF(COUNTIFS('06_EVIDENCE_REGISTER'!$A:$A,H17,'06_EVIDENCE_REGISTER'!$B:$B,A17,'06_EVIDENCE_REGISTER'!$K:$K,"Current")-COUNTIFS('06_EVIDENCE_REGISTER'!$A:$A,H17,'06_EVIDENCE_REGISTER'!$B:$B,A17,'06_EVIDENCE_REGISTER'!$K:$K,"Current",'06_EVIDENCE_REGISTER'!$I:$I,"&lt;"&amp;TODAY(),'06_EVIDENCE_REGISTER'!$I:$I,"&lt;&gt;")&gt;0,"Current evidence","Missing / stale / mismatched"))))</f>
        <v/>
      </c>
      <c r="J17" s="46" t="str"/>
      <c r="K17" s="72" t="str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A13-3F</t>
        </is>
      </c>
      <c r="B18" s="6" t="inlineStr">
        <is>
          <t>Art. 13(3)(f)</t>
        </is>
      </c>
      <c r="C18" s="16">
        <f>IF('01_SYSTEM_PROFILE'!B48="Applicable — Article 13 high-risk","Applicable",IF('01_SYSTEM_PROFILE'!B48="Not applicable","Not applicable","Needs assessment"))</f>
        <v/>
      </c>
      <c r="D18" s="6" t="inlineStr">
        <is>
          <t>Where relevant, mechanisms allowing deployers to properly collect, store and interpret Article 12 logs.</t>
        </is>
      </c>
      <c r="E18" s="46" t="str"/>
      <c r="F18" s="46" t="str"/>
      <c r="G18" s="46" t="inlineStr">
        <is>
          <t>Not started</t>
        </is>
      </c>
      <c r="H18" s="46" t="str"/>
      <c r="I18" s="16">
        <f>IF(C18="Not applicable","N/A",IF(C18="Needs assessment","Needs assessment",IF(H18="","Missing evidence",IF(COUNTIFS('06_EVIDENCE_REGISTER'!$A:$A,H18,'06_EVIDENCE_REGISTER'!$B:$B,A18,'06_EVIDENCE_REGISTER'!$K:$K,"Current")-COUNTIFS('06_EVIDENCE_REGISTER'!$A:$A,H18,'06_EVIDENCE_REGISTER'!$B:$B,A18,'06_EVIDENCE_REGISTER'!$K:$K,"Current",'06_EVIDENCE_REGISTER'!$I:$I,"&lt;"&amp;TODAY(),'06_EVIDENCE_REGISTER'!$I:$I,"&lt;&gt;")&gt;0,"Current evidence","Missing / stale / mismatched"))))</f>
        <v/>
      </c>
      <c r="J18" s="46" t="str"/>
      <c r="K18" s="72" t="str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>
      <c r="A21" s="33" t="inlineStr">
        <is>
          <t>ARTICLE 13 READINESS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>
      <c r="A22" s="40" t="inlineStr">
        <is>
          <t>Metric</t>
        </is>
      </c>
      <c r="B22" s="40" t="inlineStr">
        <is>
          <t>Value</t>
        </is>
      </c>
      <c r="C22" s="40" t="inlineStr">
        <is>
          <t>Interpretation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Applicable Article 13 items open</t>
        </is>
      </c>
      <c r="B23" s="16">
        <f>COUNTIFS(C5:C18,"Applicable",G5:G18,"Not started")+COUNTIFS(C5:C18,"Applicable",G5:G18,"In progress")+COUNTIFS(C5:C18,"Applicable",G5:G18,"Blocked")</f>
        <v/>
      </c>
      <c r="C23" s="6" t="inlineStr">
        <is>
          <t>High-risk IFU work remains.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Applicable items lacking current evidence</t>
        </is>
      </c>
      <c r="B24" s="16">
        <f>COUNTIFS(C5:C18,"Applicable",I5:I18,"&lt;&gt;Current evidence")</f>
        <v/>
      </c>
      <c r="C24" s="6" t="inlineStr">
        <is>
          <t>Evidence blocker.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13 route</t>
        </is>
      </c>
      <c r="B25" s="16">
        <f>'01_SYSTEM_PROFILE'!B48</f>
        <v/>
      </c>
      <c r="C25" s="6" t="inlineStr">
        <is>
          <t>Profile-calculated route.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Article 13 binding date</t>
        </is>
      </c>
      <c r="B26" s="74">
        <f>'01_SYSTEM_PROFILE'!B49</f>
        <v/>
      </c>
      <c r="C26" s="6" t="inlineStr">
        <is>
          <t>High-risk route date.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K26"/>
  <mergeCells count="3">
    <mergeCell ref="A2:K2"/>
    <mergeCell ref="A1:K1"/>
    <mergeCell ref="A21:K21"/>
  </mergeCells>
  <conditionalFormatting sqref="I5:I18">
    <cfRule type="expression" priority="1" dxfId="0">
      <formula>I5="Current evidence"</formula>
    </cfRule>
    <cfRule type="expression" priority="2" dxfId="1">
      <formula>AND(C5="Applicable",I5&lt;&gt;"Current evidence")</formula>
    </cfRule>
  </conditionalFormatting>
  <dataValidations count="1">
    <dataValidation sqref="G5:G18" showDropDown="0" showInputMessage="0" showErrorMessage="0" allowBlank="0" type="list">
      <formula1>"Not started,In progress,Prepared,Verified,Blocked,N/A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8" customWidth="1" min="3" max="3"/>
    <col width="53" customWidth="1" min="4" max="4"/>
    <col width="36" customWidth="1" min="5" max="5"/>
    <col width="24" customWidth="1" min="6" max="6"/>
    <col width="19" customWidth="1" min="7" max="7"/>
    <col width="20" customWidth="1" min="8" max="8"/>
    <col width="22" customWidth="1" min="9" max="9"/>
    <col width="29" customWidth="1" min="10" max="10"/>
    <col width="18" customWidth="1" min="11" max="11"/>
    <col width="24" customWidth="1" min="12" max="12"/>
  </cols>
  <sheetData>
    <row r="1" ht="35" customHeight="1">
      <c r="A1" s="15" t="inlineStr">
        <is>
          <t>Article 50 Disclosure, Marking &amp; Exception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Current Article 50(1)–(6). Each exception must be reasoned and evidenced; blanks never become an exemption.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Control ID</t>
        </is>
      </c>
      <c r="B4" s="40" t="inlineStr">
        <is>
          <t>Legal basis</t>
        </is>
      </c>
      <c r="C4" s="40" t="inlineStr">
        <is>
          <t>Applicability</t>
        </is>
      </c>
      <c r="D4" s="40" t="inlineStr">
        <is>
          <t>Requirement / decision</t>
        </is>
      </c>
      <c r="E4" s="40" t="inlineStr">
        <is>
          <t>Implementation / notice / technology</t>
        </is>
      </c>
      <c r="F4" s="40" t="inlineStr">
        <is>
          <t>Exception rationale / legal basis</t>
        </is>
      </c>
      <c r="G4" s="40" t="inlineStr">
        <is>
          <t>Owner</t>
        </is>
      </c>
      <c r="H4" s="40" t="inlineStr">
        <is>
          <t>Status</t>
        </is>
      </c>
      <c r="I4" s="40" t="inlineStr">
        <is>
          <t>Evidence ID</t>
        </is>
      </c>
      <c r="J4" s="40" t="inlineStr">
        <is>
          <t>Evidence state</t>
        </is>
      </c>
      <c r="K4" s="40" t="inlineStr">
        <is>
          <t>Last reviewed</t>
        </is>
      </c>
      <c r="L4" s="40" t="inlineStr">
        <is>
          <t>Notes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A50-1</t>
        </is>
      </c>
      <c r="B5" s="6" t="inlineStr">
        <is>
          <t>Art. 50(1)</t>
        </is>
      </c>
      <c r="C5" s="16">
        <f>'01_SYSTEM_PROFILE'!B50</f>
        <v/>
      </c>
      <c r="D5" s="6" t="inlineStr">
        <is>
          <t>Direct AI interaction notice, unless obvious or valid criminal-law exception.</t>
        </is>
      </c>
      <c r="E5" s="46" t="str"/>
      <c r="F5" s="46" t="str"/>
      <c r="G5" s="46" t="str"/>
      <c r="H5" s="46" t="inlineStr">
        <is>
          <t>Not started</t>
        </is>
      </c>
      <c r="I5" s="46" t="str"/>
      <c r="J5" s="16">
        <f>IF(OR(LEFT(C5,14)="Not applicable",LEFT(C5,20)="Potentially exempt"),IF(LEFT(C5,14)="Not applicable","N/A",IF(I5="","Missing exception evidence",IF(I5="","Missing evidence",IF(COUNTIFS('06_EVIDENCE_REGISTER'!$A:$A,I5,'06_EVIDENCE_REGISTER'!$B:$B,A5,'06_EVIDENCE_REGISTER'!$K:$K,"Current")-COUNTIFS('06_EVIDENCE_REGISTER'!$A:$A,I5,'06_EVIDENCE_REGISTER'!$B:$B,A5,'06_EVIDENCE_REGISTER'!$K:$K,"Current",'06_EVIDENCE_REGISTER'!$I:$I,"&lt;"&amp;TODAY(),'06_EVIDENCE_REGISTER'!$I:$I,"&lt;&gt;")&gt;0,"Current evidence","Missing / stale / mismatched")))),IF(C5="Needs assessment","Needs assessment",IF(I5="","Missing evidence",IF(COUNTIFS('06_EVIDENCE_REGISTER'!$A:$A,I5,'06_EVIDENCE_REGISTER'!$B:$B,A5,'06_EVIDENCE_REGISTER'!$K:$K,"Current")-COUNTIFS('06_EVIDENCE_REGISTER'!$A:$A,I5,'06_EVIDENCE_REGISTER'!$B:$B,A5,'06_EVIDENCE_REGISTER'!$K:$K,"Current",'06_EVIDENCE_REGISTER'!$I:$I,"&lt;"&amp;TODAY(),'06_EVIDENCE_REGISTER'!$I:$I,"&lt;&gt;")&gt;0,"Current evidence","Missing / stale / mismatched"))))</f>
        <v/>
      </c>
      <c r="K5" s="72" t="str"/>
      <c r="L5" s="46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A50-2A</t>
        </is>
      </c>
      <c r="B6" s="6" t="inlineStr">
        <is>
          <t>Art. 50(2)</t>
        </is>
      </c>
      <c r="C6" s="16">
        <f>'01_SYSTEM_PROFILE'!B51</f>
        <v/>
      </c>
      <c r="D6" s="6" t="inlineStr">
        <is>
          <t>Machine-readable marking and detectability for synthetic audio/image/video/text outputs.</t>
        </is>
      </c>
      <c r="E6" s="46" t="str"/>
      <c r="F6" s="46" t="str"/>
      <c r="G6" s="46" t="str"/>
      <c r="H6" s="46" t="inlineStr">
        <is>
          <t>Not started</t>
        </is>
      </c>
      <c r="I6" s="46" t="str"/>
      <c r="J6" s="16">
        <f>IF(OR(LEFT(C6,14)="Not applicable",LEFT(C6,20)="Potentially exempt"),IF(LEFT(C6,14)="Not applicable","N/A",IF(I6="","Missing exception evidence",IF(I6="","Missing evidence",IF(COUNTIFS('06_EVIDENCE_REGISTER'!$A:$A,I6,'06_EVIDENCE_REGISTER'!$B:$B,A6,'06_EVIDENCE_REGISTER'!$K:$K,"Current")-COUNTIFS('06_EVIDENCE_REGISTER'!$A:$A,I6,'06_EVIDENCE_REGISTER'!$B:$B,A6,'06_EVIDENCE_REGISTER'!$K:$K,"Current",'06_EVIDENCE_REGISTER'!$I:$I,"&lt;"&amp;TODAY(),'06_EVIDENCE_REGISTER'!$I:$I,"&lt;&gt;")&gt;0,"Current evidence","Missing / stale / mismatched")))),IF(C6="Needs assessment","Needs assessment",IF(I6="","Missing evidence",IF(COUNTIFS('06_EVIDENCE_REGISTER'!$A:$A,I6,'06_EVIDENCE_REGISTER'!$B:$B,A6,'06_EVIDENCE_REGISTER'!$K:$K,"Current")-COUNTIFS('06_EVIDENCE_REGISTER'!$A:$A,I6,'06_EVIDENCE_REGISTER'!$B:$B,A6,'06_EVIDENCE_REGISTER'!$K:$K,"Current",'06_EVIDENCE_REGISTER'!$I:$I,"&lt;"&amp;TODAY(),'06_EVIDENCE_REGISTER'!$I:$I,"&lt;&gt;")&gt;0,"Current evidence","Missing / stale / mismatched"))))</f>
        <v/>
      </c>
      <c r="K6" s="72" t="str"/>
      <c r="L6" s="46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A50-2B</t>
        </is>
      </c>
      <c r="B7" s="6" t="inlineStr">
        <is>
          <t>Art. 50(2)</t>
        </is>
      </c>
      <c r="C7" s="16">
        <f>'01_SYSTEM_PROFILE'!B51</f>
        <v/>
      </c>
      <c r="D7" s="6" t="inlineStr">
        <is>
          <t>Technical marking solution effective, interoperable, robust and reliable as technically feasible, considering content specifics, costs, state of art/standards.</t>
        </is>
      </c>
      <c r="E7" s="46" t="str"/>
      <c r="F7" s="46" t="str"/>
      <c r="G7" s="46" t="str"/>
      <c r="H7" s="46" t="inlineStr">
        <is>
          <t>Not started</t>
        </is>
      </c>
      <c r="I7" s="46" t="str"/>
      <c r="J7" s="16">
        <f>IF(OR(LEFT(C7,14)="Not applicable",LEFT(C7,20)="Potentially exempt"),IF(LEFT(C7,14)="Not applicable","N/A",IF(I7="","Missing exception evidence",IF(I7="","Missing evidence",IF(COUNTIFS('06_EVIDENCE_REGISTER'!$A:$A,I7,'06_EVIDENCE_REGISTER'!$B:$B,A7,'06_EVIDENCE_REGISTER'!$K:$K,"Current")-COUNTIFS('06_EVIDENCE_REGISTER'!$A:$A,I7,'06_EVIDENCE_REGISTER'!$B:$B,A7,'06_EVIDENCE_REGISTER'!$K:$K,"Current",'06_EVIDENCE_REGISTER'!$I:$I,"&lt;"&amp;TODAY(),'06_EVIDENCE_REGISTER'!$I:$I,"&lt;&gt;")&gt;0,"Current evidence","Missing / stale / mismatched")))),IF(C7="Needs assessment","Needs assessment",IF(I7="","Missing evidence",IF(COUNTIFS('06_EVIDENCE_REGISTER'!$A:$A,I7,'06_EVIDENCE_REGISTER'!$B:$B,A7,'06_EVIDENCE_REGISTER'!$K:$K,"Current")-COUNTIFS('06_EVIDENCE_REGISTER'!$A:$A,I7,'06_EVIDENCE_REGISTER'!$B:$B,A7,'06_EVIDENCE_REGISTER'!$K:$K,"Current",'06_EVIDENCE_REGISTER'!$I:$I,"&lt;"&amp;TODAY(),'06_EVIDENCE_REGISTER'!$I:$I,"&lt;&gt;")&gt;0,"Current evidence","Missing / stale / mismatched"))))</f>
        <v/>
      </c>
      <c r="K7" s="72" t="str"/>
      <c r="L7" s="46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A50-2C</t>
        </is>
      </c>
      <c r="B8" s="6" t="inlineStr">
        <is>
          <t>Art. 50(2) exception</t>
        </is>
      </c>
      <c r="C8" s="16">
        <f>IF('01_SYSTEM_PROFILE'!C29="Yes","Applicable — exception relied upon",IF('01_SYSTEM_PROFILE'!C29="No","Not applicable","Needs assessment"))</f>
        <v/>
      </c>
      <c r="D8" s="6" t="inlineStr">
        <is>
          <t>Assistive-standard-editing / no substantial input/semantic alteration exception documented where relied upon.</t>
        </is>
      </c>
      <c r="E8" s="46" t="str"/>
      <c r="F8" s="46" t="str"/>
      <c r="G8" s="46" t="str"/>
      <c r="H8" s="46" t="inlineStr">
        <is>
          <t>Not started</t>
        </is>
      </c>
      <c r="I8" s="46" t="str"/>
      <c r="J8" s="16">
        <f>IF(OR(LEFT(C8,14)="Not applicable",LEFT(C8,20)="Potentially exempt"),IF(LEFT(C8,14)="Not applicable","N/A",IF(I8="","Missing exception evidence",IF(I8="","Missing evidence",IF(COUNTIFS('06_EVIDENCE_REGISTER'!$A:$A,I8,'06_EVIDENCE_REGISTER'!$B:$B,A8,'06_EVIDENCE_REGISTER'!$K:$K,"Current")-COUNTIFS('06_EVIDENCE_REGISTER'!$A:$A,I8,'06_EVIDENCE_REGISTER'!$B:$B,A8,'06_EVIDENCE_REGISTER'!$K:$K,"Current",'06_EVIDENCE_REGISTER'!$I:$I,"&lt;"&amp;TODAY(),'06_EVIDENCE_REGISTER'!$I:$I,"&lt;&gt;")&gt;0,"Current evidence","Missing / stale / mismatched")))),IF(C8="Needs assessment","Needs assessment",IF(I8="","Missing evidence",IF(COUNTIFS('06_EVIDENCE_REGISTER'!$A:$A,I8,'06_EVIDENCE_REGISTER'!$B:$B,A8,'06_EVIDENCE_REGISTER'!$K:$K,"Current")-COUNTIFS('06_EVIDENCE_REGISTER'!$A:$A,I8,'06_EVIDENCE_REGISTER'!$B:$B,A8,'06_EVIDENCE_REGISTER'!$K:$K,"Current",'06_EVIDENCE_REGISTER'!$I:$I,"&lt;"&amp;TODAY(),'06_EVIDENCE_REGISTER'!$I:$I,"&lt;&gt;")&gt;0,"Current evidence","Missing / stale / mismatched"))))</f>
        <v/>
      </c>
      <c r="K8" s="72" t="str"/>
      <c r="L8" s="46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A50-3A</t>
        </is>
      </c>
      <c r="B9" s="6" t="inlineStr">
        <is>
          <t>Art. 50(3)</t>
        </is>
      </c>
      <c r="C9" s="16">
        <f>'01_SYSTEM_PROFILE'!B52</f>
        <v/>
      </c>
      <c r="D9" s="6" t="inlineStr">
        <is>
          <t>Emotion-recognition / biometric-categorisation deployer notice to exposed persons.</t>
        </is>
      </c>
      <c r="E9" s="46" t="str"/>
      <c r="F9" s="46" t="str"/>
      <c r="G9" s="46" t="str"/>
      <c r="H9" s="46" t="inlineStr">
        <is>
          <t>Not started</t>
        </is>
      </c>
      <c r="I9" s="46" t="str"/>
      <c r="J9" s="16">
        <f>IF(OR(LEFT(C9,14)="Not applicable",LEFT(C9,20)="Potentially exempt"),IF(LEFT(C9,14)="Not applicable","N/A",IF(I9="","Missing exception evidence",IF(I9="","Missing evidence",IF(COUNTIFS('06_EVIDENCE_REGISTER'!$A:$A,I9,'06_EVIDENCE_REGISTER'!$B:$B,A9,'06_EVIDENCE_REGISTER'!$K:$K,"Current")-COUNTIFS('06_EVIDENCE_REGISTER'!$A:$A,I9,'06_EVIDENCE_REGISTER'!$B:$B,A9,'06_EVIDENCE_REGISTER'!$K:$K,"Current",'06_EVIDENCE_REGISTER'!$I:$I,"&lt;"&amp;TODAY(),'06_EVIDENCE_REGISTER'!$I:$I,"&lt;&gt;")&gt;0,"Current evidence","Missing / stale / mismatched")))),IF(C9="Needs assessment","Needs assessment",IF(I9="","Missing evidence",IF(COUNTIFS('06_EVIDENCE_REGISTER'!$A:$A,I9,'06_EVIDENCE_REGISTER'!$B:$B,A9,'06_EVIDENCE_REGISTER'!$K:$K,"Current")-COUNTIFS('06_EVIDENCE_REGISTER'!$A:$A,I9,'06_EVIDENCE_REGISTER'!$B:$B,A9,'06_EVIDENCE_REGISTER'!$K:$K,"Current",'06_EVIDENCE_REGISTER'!$I:$I,"&lt;"&amp;TODAY(),'06_EVIDENCE_REGISTER'!$I:$I,"&lt;&gt;")&gt;0,"Current evidence","Missing / stale / mismatched"))))</f>
        <v/>
      </c>
      <c r="K9" s="72" t="str"/>
      <c r="L9" s="46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A50-3B</t>
        </is>
      </c>
      <c r="B10" s="6" t="inlineStr">
        <is>
          <t>Art. 50(3)</t>
        </is>
      </c>
      <c r="C10" s="16">
        <f>'01_SYSTEM_PROFILE'!B52</f>
        <v/>
      </c>
      <c r="D10" s="6" t="inlineStr">
        <is>
          <t>Personal-data processing routed to GDPR/EUDPR/LED requirements as applicable.</t>
        </is>
      </c>
      <c r="E10" s="46" t="str"/>
      <c r="F10" s="46" t="str"/>
      <c r="G10" s="46" t="str"/>
      <c r="H10" s="46" t="inlineStr">
        <is>
          <t>Not started</t>
        </is>
      </c>
      <c r="I10" s="46" t="str"/>
      <c r="J10" s="16">
        <f>IF(OR(LEFT(C10,14)="Not applicable",LEFT(C10,20)="Potentially exempt"),IF(LEFT(C10,14)="Not applicable","N/A",IF(I10="","Missing exception evidence",IF(I10="","Missing evidence",IF(COUNTIFS('06_EVIDENCE_REGISTER'!$A:$A,I10,'06_EVIDENCE_REGISTER'!$B:$B,A10,'06_EVIDENCE_REGISTER'!$K:$K,"Current")-COUNTIFS('06_EVIDENCE_REGISTER'!$A:$A,I10,'06_EVIDENCE_REGISTER'!$B:$B,A10,'06_EVIDENCE_REGISTER'!$K:$K,"Current",'06_EVIDENCE_REGISTER'!$I:$I,"&lt;"&amp;TODAY(),'06_EVIDENCE_REGISTER'!$I:$I,"&lt;&gt;")&gt;0,"Current evidence","Missing / stale / mismatched")))),IF(C10="Needs assessment","Needs assessment",IF(I10="","Missing evidence",IF(COUNTIFS('06_EVIDENCE_REGISTER'!$A:$A,I10,'06_EVIDENCE_REGISTER'!$B:$B,A10,'06_EVIDENCE_REGISTER'!$K:$K,"Current")-COUNTIFS('06_EVIDENCE_REGISTER'!$A:$A,I10,'06_EVIDENCE_REGISTER'!$B:$B,A10,'06_EVIDENCE_REGISTER'!$K:$K,"Current",'06_EVIDENCE_REGISTER'!$I:$I,"&lt;"&amp;TODAY(),'06_EVIDENCE_REGISTER'!$I:$I,"&lt;&gt;")&gt;0,"Current evidence","Missing / stale / mismatched"))))</f>
        <v/>
      </c>
      <c r="K10" s="72" t="str"/>
      <c r="L10" s="46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A50-4A</t>
        </is>
      </c>
      <c r="B11" s="6" t="inlineStr">
        <is>
          <t>Art. 50(4)</t>
        </is>
      </c>
      <c r="C11" s="16">
        <f>'01_SYSTEM_PROFILE'!B53</f>
        <v/>
      </c>
      <c r="D11" s="6" t="inlineStr">
        <is>
          <t>Deepfake artificially generated/manipulated disclosure.</t>
        </is>
      </c>
      <c r="E11" s="46" t="str"/>
      <c r="F11" s="46" t="str"/>
      <c r="G11" s="46" t="str"/>
      <c r="H11" s="46" t="inlineStr">
        <is>
          <t>Not started</t>
        </is>
      </c>
      <c r="I11" s="46" t="str"/>
      <c r="J11" s="16">
        <f>IF(OR(LEFT(C11,14)="Not applicable",LEFT(C11,20)="Potentially exempt"),IF(LEFT(C11,14)="Not applicable","N/A",IF(I11="","Missing exception evidence",IF(I11="","Missing evidence",IF(COUNTIFS('06_EVIDENCE_REGISTER'!$A:$A,I11,'06_EVIDENCE_REGISTER'!$B:$B,A11,'06_EVIDENCE_REGISTER'!$K:$K,"Current")-COUNTIFS('06_EVIDENCE_REGISTER'!$A:$A,I11,'06_EVIDENCE_REGISTER'!$B:$B,A11,'06_EVIDENCE_REGISTER'!$K:$K,"Current",'06_EVIDENCE_REGISTER'!$I:$I,"&lt;"&amp;TODAY(),'06_EVIDENCE_REGISTER'!$I:$I,"&lt;&gt;")&gt;0,"Current evidence","Missing / stale / mismatched")))),IF(C11="Needs assessment","Needs assessment",IF(I11="","Missing evidence",IF(COUNTIFS('06_EVIDENCE_REGISTER'!$A:$A,I11,'06_EVIDENCE_REGISTER'!$B:$B,A11,'06_EVIDENCE_REGISTER'!$K:$K,"Current")-COUNTIFS('06_EVIDENCE_REGISTER'!$A:$A,I11,'06_EVIDENCE_REGISTER'!$B:$B,A11,'06_EVIDENCE_REGISTER'!$K:$K,"Current",'06_EVIDENCE_REGISTER'!$I:$I,"&lt;"&amp;TODAY(),'06_EVIDENCE_REGISTER'!$I:$I,"&lt;&gt;")&gt;0,"Current evidence","Missing / stale / mismatched"))))</f>
        <v/>
      </c>
      <c r="K11" s="72" t="str"/>
      <c r="L11" s="46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A50-4B</t>
        </is>
      </c>
      <c r="B12" s="6" t="inlineStr">
        <is>
          <t>Art. 50(4) artistic route</t>
        </is>
      </c>
      <c r="C12" s="16">
        <f>IF('01_SYSTEM_PROFILE'!C36="Yes","Applicable — artistic/creative reduced disclosure",IF('01_SYSTEM_PROFILE'!C36="No","Not applicable","Needs assessment"))</f>
        <v/>
      </c>
      <c r="D12" s="6" t="inlineStr">
        <is>
          <t>For evidently artistic/creative/satirical/fictional/analogous work, disclosure appropriately indicates generated/manipulated content without hampering display/enjoyment.</t>
        </is>
      </c>
      <c r="E12" s="46" t="str"/>
      <c r="F12" s="46" t="str"/>
      <c r="G12" s="46" t="str"/>
      <c r="H12" s="46" t="inlineStr">
        <is>
          <t>Not started</t>
        </is>
      </c>
      <c r="I12" s="46" t="str"/>
      <c r="J12" s="16">
        <f>IF(OR(LEFT(C12,14)="Not applicable",LEFT(C12,20)="Potentially exempt"),IF(LEFT(C12,14)="Not applicable","N/A",IF(I12="","Missing exception evidence",IF(I12="","Missing evidence",IF(COUNTIFS('06_EVIDENCE_REGISTER'!$A:$A,I12,'06_EVIDENCE_REGISTER'!$B:$B,A12,'06_EVIDENCE_REGISTER'!$K:$K,"Current")-COUNTIFS('06_EVIDENCE_REGISTER'!$A:$A,I12,'06_EVIDENCE_REGISTER'!$B:$B,A12,'06_EVIDENCE_REGISTER'!$K:$K,"Current",'06_EVIDENCE_REGISTER'!$I:$I,"&lt;"&amp;TODAY(),'06_EVIDENCE_REGISTER'!$I:$I,"&lt;&gt;")&gt;0,"Current evidence","Missing / stale / mismatched")))),IF(C12="Needs assessment","Needs assessment",IF(I12="","Missing evidence",IF(COUNTIFS('06_EVIDENCE_REGISTER'!$A:$A,I12,'06_EVIDENCE_REGISTER'!$B:$B,A12,'06_EVIDENCE_REGISTER'!$K:$K,"Current")-COUNTIFS('06_EVIDENCE_REGISTER'!$A:$A,I12,'06_EVIDENCE_REGISTER'!$B:$B,A12,'06_EVIDENCE_REGISTER'!$K:$K,"Current",'06_EVIDENCE_REGISTER'!$I:$I,"&lt;"&amp;TODAY(),'06_EVIDENCE_REGISTER'!$I:$I,"&lt;&gt;")&gt;0,"Current evidence","Missing / stale / mismatched"))))</f>
        <v/>
      </c>
      <c r="K12" s="72" t="str"/>
      <c r="L12" s="46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A50-4C</t>
        </is>
      </c>
      <c r="B13" s="6" t="inlineStr">
        <is>
          <t>Art. 50(4)</t>
        </is>
      </c>
      <c r="C13" s="16">
        <f>'01_SYSTEM_PROFILE'!B54</f>
        <v/>
      </c>
      <c r="D13" s="6" t="inlineStr">
        <is>
          <t>Public-interest AI-generated/manipulated text disclosure.</t>
        </is>
      </c>
      <c r="E13" s="46" t="str"/>
      <c r="F13" s="46" t="str"/>
      <c r="G13" s="46" t="str"/>
      <c r="H13" s="46" t="inlineStr">
        <is>
          <t>Not started</t>
        </is>
      </c>
      <c r="I13" s="46" t="str"/>
      <c r="J13" s="16">
        <f>IF(OR(LEFT(C13,14)="Not applicable",LEFT(C13,20)="Potentially exempt"),IF(LEFT(C13,14)="Not applicable","N/A",IF(I13="","Missing exception evidence",IF(I13="","Missing evidence",IF(COUNTIFS('06_EVIDENCE_REGISTER'!$A:$A,I13,'06_EVIDENCE_REGISTER'!$B:$B,A13,'06_EVIDENCE_REGISTER'!$K:$K,"Current")-COUNTIFS('06_EVIDENCE_REGISTER'!$A:$A,I13,'06_EVIDENCE_REGISTER'!$B:$B,A13,'06_EVIDENCE_REGISTER'!$K:$K,"Current",'06_EVIDENCE_REGISTER'!$I:$I,"&lt;"&amp;TODAY(),'06_EVIDENCE_REGISTER'!$I:$I,"&lt;&gt;")&gt;0,"Current evidence","Missing / stale / mismatched")))),IF(C13="Needs assessment","Needs assessment",IF(I13="","Missing evidence",IF(COUNTIFS('06_EVIDENCE_REGISTER'!$A:$A,I13,'06_EVIDENCE_REGISTER'!$B:$B,A13,'06_EVIDENCE_REGISTER'!$K:$K,"Current")-COUNTIFS('06_EVIDENCE_REGISTER'!$A:$A,I13,'06_EVIDENCE_REGISTER'!$B:$B,A13,'06_EVIDENCE_REGISTER'!$K:$K,"Current",'06_EVIDENCE_REGISTER'!$I:$I,"&lt;"&amp;TODAY(),'06_EVIDENCE_REGISTER'!$I:$I,"&lt;&gt;")&gt;0,"Current evidence","Missing / stale / mismatched"))))</f>
        <v/>
      </c>
      <c r="K13" s="72" t="str"/>
      <c r="L13" s="46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A50-4D</t>
        </is>
      </c>
      <c r="B14" s="6" t="inlineStr">
        <is>
          <t>Art. 50(4) editorial exception</t>
        </is>
      </c>
      <c r="C14" s="16">
        <f>IF('01_SYSTEM_PROFILE'!C38="Yes","Applicable — editorial exception relied upon",IF('01_SYSTEM_PROFILE'!C38="No","Not applicable","Needs assessment"))</f>
        <v/>
      </c>
      <c r="D14" s="6" t="inlineStr">
        <is>
          <t>Human review/editorial control + natural/legal editorial responsibility documented where public-interest text disclosure exception is relied upon.</t>
        </is>
      </c>
      <c r="E14" s="46" t="str"/>
      <c r="F14" s="46" t="str"/>
      <c r="G14" s="46" t="str"/>
      <c r="H14" s="46" t="inlineStr">
        <is>
          <t>Not started</t>
        </is>
      </c>
      <c r="I14" s="46" t="str"/>
      <c r="J14" s="16">
        <f>IF(OR(LEFT(C14,14)="Not applicable",LEFT(C14,20)="Potentially exempt"),IF(LEFT(C14,14)="Not applicable","N/A",IF(I14="","Missing exception evidence",IF(I14="","Missing evidence",IF(COUNTIFS('06_EVIDENCE_REGISTER'!$A:$A,I14,'06_EVIDENCE_REGISTER'!$B:$B,A14,'06_EVIDENCE_REGISTER'!$K:$K,"Current")-COUNTIFS('06_EVIDENCE_REGISTER'!$A:$A,I14,'06_EVIDENCE_REGISTER'!$B:$B,A14,'06_EVIDENCE_REGISTER'!$K:$K,"Current",'06_EVIDENCE_REGISTER'!$I:$I,"&lt;"&amp;TODAY(),'06_EVIDENCE_REGISTER'!$I:$I,"&lt;&gt;")&gt;0,"Current evidence","Missing / stale / mismatched")))),IF(C14="Needs assessment","Needs assessment",IF(I14="","Missing evidence",IF(COUNTIFS('06_EVIDENCE_REGISTER'!$A:$A,I14,'06_EVIDENCE_REGISTER'!$B:$B,A14,'06_EVIDENCE_REGISTER'!$K:$K,"Current")-COUNTIFS('06_EVIDENCE_REGISTER'!$A:$A,I14,'06_EVIDENCE_REGISTER'!$B:$B,A14,'06_EVIDENCE_REGISTER'!$K:$K,"Current",'06_EVIDENCE_REGISTER'!$I:$I,"&lt;"&amp;TODAY(),'06_EVIDENCE_REGISTER'!$I:$I,"&lt;&gt;")&gt;0,"Current evidence","Missing / stale / mismatched"))))</f>
        <v/>
      </c>
      <c r="K14" s="72" t="str"/>
      <c r="L14" s="46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A50-5A</t>
        </is>
      </c>
      <c r="B15" s="6" t="inlineStr">
        <is>
          <t>Art. 50(5)</t>
        </is>
      </c>
      <c r="C15" s="16">
        <f>IF(LEFT('01_SYSTEM_PROFILE'!B55,9)="No active","Not applicable — no active Article 50(1)–(4) information route",'01_SYSTEM_PROFILE'!B55)</f>
        <v/>
      </c>
      <c r="D15" s="6" t="inlineStr">
        <is>
          <t>Required information is clear and distinguishable no later than first interaction/exposure.</t>
        </is>
      </c>
      <c r="E15" s="46" t="str"/>
      <c r="F15" s="46" t="str"/>
      <c r="G15" s="46" t="str"/>
      <c r="H15" s="46" t="inlineStr">
        <is>
          <t>Not started</t>
        </is>
      </c>
      <c r="I15" s="46" t="str"/>
      <c r="J15" s="16">
        <f>IF(LEFT(C15,14)="Not applicable","N/A",IF(LEFT(C15,20)="Potentially exempt",IF(I15="","Missing exception evidence",IF(I15="","Missing evidence",IF(COUNTIFS('06_EVIDENCE_REGISTER'!$A:$A,I15,'06_EVIDENCE_REGISTER'!$B:$B,A15,'06_EVIDENCE_REGISTER'!$K:$K,"Current")-COUNTIFS('06_EVIDENCE_REGISTER'!$A:$A,I15,'06_EVIDENCE_REGISTER'!$B:$B,A15,'06_EVIDENCE_REGISTER'!$K:$K,"Current",'06_EVIDENCE_REGISTER'!$I:$I,"&lt;"&amp;TODAY(),'06_EVIDENCE_REGISTER'!$I:$I,"&lt;&gt;")&gt;0,"Current evidence","Missing / stale / mismatched")))),IF(C15="Needs assessment","Needs assessment",IF(I15="","Missing evidence",IF(COUNTIFS('06_EVIDENCE_REGISTER'!$A:$A,I15,'06_EVIDENCE_REGISTER'!$B:$B,A15,'06_EVIDENCE_REGISTER'!$K:$K,"Current")-COUNTIFS('06_EVIDENCE_REGISTER'!$A:$A,I15,'06_EVIDENCE_REGISTER'!$B:$B,A15,'06_EVIDENCE_REGISTER'!$K:$K,"Current",'06_EVIDENCE_REGISTER'!$I:$I,"&lt;"&amp;TODAY(),'06_EVIDENCE_REGISTER'!$I:$I,"&lt;&gt;")&gt;0,"Current evidence","Missing / stale / mismatched"))))</f>
        <v/>
      </c>
      <c r="K15" s="72" t="str"/>
      <c r="L15" s="46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A50-5B</t>
        </is>
      </c>
      <c r="B16" s="6" t="inlineStr">
        <is>
          <t>Art. 50(5)</t>
        </is>
      </c>
      <c r="C16" s="16">
        <f>IF(LEFT('01_SYSTEM_PROFILE'!B55,9)="No active","Not applicable — no active Article 50(1)–(4) information route",'01_SYSTEM_PROFILE'!B55)</f>
        <v/>
      </c>
      <c r="D16" s="6" t="inlineStr">
        <is>
          <t>Required information conforms to applicable accessibility requirements.</t>
        </is>
      </c>
      <c r="E16" s="46" t="str"/>
      <c r="F16" s="46" t="str"/>
      <c r="G16" s="46" t="str"/>
      <c r="H16" s="46" t="inlineStr">
        <is>
          <t>Not started</t>
        </is>
      </c>
      <c r="I16" s="46" t="str"/>
      <c r="J16" s="16">
        <f>IF(LEFT(C16,14)="Not applicable","N/A",IF(LEFT(C16,20)="Potentially exempt",IF(I16="","Missing exception evidence",IF(I16="","Missing evidence",IF(COUNTIFS('06_EVIDENCE_REGISTER'!$A:$A,I16,'06_EVIDENCE_REGISTER'!$B:$B,A16,'06_EVIDENCE_REGISTER'!$K:$K,"Current")-COUNTIFS('06_EVIDENCE_REGISTER'!$A:$A,I16,'06_EVIDENCE_REGISTER'!$B:$B,A16,'06_EVIDENCE_REGISTER'!$K:$K,"Current",'06_EVIDENCE_REGISTER'!$I:$I,"&lt;"&amp;TODAY(),'06_EVIDENCE_REGISTER'!$I:$I,"&lt;&gt;")&gt;0,"Current evidence","Missing / stale / mismatched")))),IF(C16="Needs assessment","Needs assessment",IF(I16="","Missing evidence",IF(COUNTIFS('06_EVIDENCE_REGISTER'!$A:$A,I16,'06_EVIDENCE_REGISTER'!$B:$B,A16,'06_EVIDENCE_REGISTER'!$K:$K,"Current")-COUNTIFS('06_EVIDENCE_REGISTER'!$A:$A,I16,'06_EVIDENCE_REGISTER'!$B:$B,A16,'06_EVIDENCE_REGISTER'!$K:$K,"Current",'06_EVIDENCE_REGISTER'!$I:$I,"&lt;"&amp;TODAY(),'06_EVIDENCE_REGISTER'!$I:$I,"&lt;&gt;")&gt;0,"Current evidence","Missing / stale / mismatched"))))</f>
        <v/>
      </c>
      <c r="K16" s="72" t="str"/>
      <c r="L16" s="46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A50-6</t>
        </is>
      </c>
      <c r="B17" s="6" t="inlineStr">
        <is>
          <t>Art. 50(6)</t>
        </is>
      </c>
      <c r="C17" s="16" t="inlineStr">
        <is>
          <t>Applicable</t>
        </is>
      </c>
      <c r="D17" s="6" t="inlineStr">
        <is>
          <t>Article 50 does not displace Chapter III or other Union/national transparency duties; overlaps identified.</t>
        </is>
      </c>
      <c r="E17" s="46" t="str"/>
      <c r="F17" s="46" t="str"/>
      <c r="G17" s="46" t="str"/>
      <c r="H17" s="46" t="inlineStr">
        <is>
          <t>Not started</t>
        </is>
      </c>
      <c r="I17" s="46" t="str"/>
      <c r="J17" s="16">
        <f>IF(OR(LEFT(C17,14)="Not applicable",LEFT(C17,20)="Potentially exempt"),IF(LEFT(C17,14)="Not applicable","N/A",IF(I17="","Missing exception evidence",IF(I17="","Missing evidence",IF(COUNTIFS('06_EVIDENCE_REGISTER'!$A:$A,I17,'06_EVIDENCE_REGISTER'!$B:$B,A17,'06_EVIDENCE_REGISTER'!$K:$K,"Current")-COUNTIFS('06_EVIDENCE_REGISTER'!$A:$A,I17,'06_EVIDENCE_REGISTER'!$B:$B,A17,'06_EVIDENCE_REGISTER'!$K:$K,"Current",'06_EVIDENCE_REGISTER'!$I:$I,"&lt;"&amp;TODAY(),'06_EVIDENCE_REGISTER'!$I:$I,"&lt;&gt;")&gt;0,"Current evidence","Missing / stale / mismatched")))),IF(C17="Needs assessment","Needs assessment",IF(I17="","Missing evidence",IF(COUNTIFS('06_EVIDENCE_REGISTER'!$A:$A,I17,'06_EVIDENCE_REGISTER'!$B:$B,A17,'06_EVIDENCE_REGISTER'!$K:$K,"Current")-COUNTIFS('06_EVIDENCE_REGISTER'!$A:$A,I17,'06_EVIDENCE_REGISTER'!$B:$B,A17,'06_EVIDENCE_REGISTER'!$K:$K,"Current",'06_EVIDENCE_REGISTER'!$I:$I,"&lt;"&amp;TODAY(),'06_EVIDENCE_REGISTER'!$I:$I,"&lt;&gt;")&gt;0,"Current evidence","Missing / stale / mismatched"))))</f>
        <v/>
      </c>
      <c r="K17" s="72" t="str"/>
      <c r="L17" s="46" t="str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A50-CODE</t>
        </is>
      </c>
      <c r="B18" s="6" t="inlineStr">
        <is>
          <t>Art. 50(7) / 2026 Code</t>
        </is>
      </c>
      <c r="C18" s="16" t="inlineStr">
        <is>
          <t>Applicable</t>
        </is>
      </c>
      <c r="D18" s="6" t="inlineStr">
        <is>
          <t>Code-of-Practice signatory/alternative compliance pathway recorded without treating adherence as conclusive evidence.</t>
        </is>
      </c>
      <c r="E18" s="46" t="str"/>
      <c r="F18" s="46" t="str"/>
      <c r="G18" s="46" t="str"/>
      <c r="H18" s="46" t="inlineStr">
        <is>
          <t>Not started</t>
        </is>
      </c>
      <c r="I18" s="46" t="str"/>
      <c r="J18" s="16">
        <f>IF(OR(LEFT(C18,14)="Not applicable",LEFT(C18,20)="Potentially exempt"),IF(LEFT(C18,14)="Not applicable","N/A",IF(I18="","Missing exception evidence",IF(I18="","Missing evidence",IF(COUNTIFS('06_EVIDENCE_REGISTER'!$A:$A,I18,'06_EVIDENCE_REGISTER'!$B:$B,A18,'06_EVIDENCE_REGISTER'!$K:$K,"Current")-COUNTIFS('06_EVIDENCE_REGISTER'!$A:$A,I18,'06_EVIDENCE_REGISTER'!$B:$B,A18,'06_EVIDENCE_REGISTER'!$K:$K,"Current",'06_EVIDENCE_REGISTER'!$I:$I,"&lt;"&amp;TODAY(),'06_EVIDENCE_REGISTER'!$I:$I,"&lt;&gt;")&gt;0,"Current evidence","Missing / stale / mismatched")))),IF(C18="Needs assessment","Needs assessment",IF(I18="","Missing evidence",IF(COUNTIFS('06_EVIDENCE_REGISTER'!$A:$A,I18,'06_EVIDENCE_REGISTER'!$B:$B,A18,'06_EVIDENCE_REGISTER'!$K:$K,"Current")-COUNTIFS('06_EVIDENCE_REGISTER'!$A:$A,I18,'06_EVIDENCE_REGISTER'!$B:$B,A18,'06_EVIDENCE_REGISTER'!$K:$K,"Current",'06_EVIDENCE_REGISTER'!$I:$I,"&lt;"&amp;TODAY(),'06_EVIDENCE_REGISTER'!$I:$I,"&lt;&gt;")&gt;0,"Current evidence","Missing / stale / mismatched"))))</f>
        <v/>
      </c>
      <c r="K18" s="72" t="str"/>
      <c r="L18" s="46" t="str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A50-GUIDE</t>
        </is>
      </c>
      <c r="B19" s="6" t="inlineStr">
        <is>
          <t>Commission Guidelines 20 Jul 2026</t>
        </is>
      </c>
      <c r="C19" s="16" t="inlineStr">
        <is>
          <t>Applicable</t>
        </is>
      </c>
      <c r="D19" s="6" t="inlineStr">
        <is>
          <t>Final Article 50 Guidelines incorporated into scope, exception and implementation decisions.</t>
        </is>
      </c>
      <c r="E19" s="46" t="str"/>
      <c r="F19" s="46" t="str"/>
      <c r="G19" s="46" t="str"/>
      <c r="H19" s="46" t="inlineStr">
        <is>
          <t>Not started</t>
        </is>
      </c>
      <c r="I19" s="46" t="str"/>
      <c r="J19" s="16">
        <f>IF(OR(LEFT(C19,14)="Not applicable",LEFT(C19,20)="Potentially exempt"),IF(LEFT(C19,14)="Not applicable","N/A",IF(I19="","Missing exception evidence",IF(I19="","Missing evidence",IF(COUNTIFS('06_EVIDENCE_REGISTER'!$A:$A,I19,'06_EVIDENCE_REGISTER'!$B:$B,A19,'06_EVIDENCE_REGISTER'!$K:$K,"Current")-COUNTIFS('06_EVIDENCE_REGISTER'!$A:$A,I19,'06_EVIDENCE_REGISTER'!$B:$B,A19,'06_EVIDENCE_REGISTER'!$K:$K,"Current",'06_EVIDENCE_REGISTER'!$I:$I,"&lt;"&amp;TODAY(),'06_EVIDENCE_REGISTER'!$I:$I,"&lt;&gt;")&gt;0,"Current evidence","Missing / stale / mismatched")))),IF(C19="Needs assessment","Needs assessment",IF(I19="","Missing evidence",IF(COUNTIFS('06_EVIDENCE_REGISTER'!$A:$A,I19,'06_EVIDENCE_REGISTER'!$B:$B,A19,'06_EVIDENCE_REGISTER'!$K:$K,"Current")-COUNTIFS('06_EVIDENCE_REGISTER'!$A:$A,I19,'06_EVIDENCE_REGISTER'!$B:$B,A19,'06_EVIDENCE_REGISTER'!$K:$K,"Current",'06_EVIDENCE_REGISTER'!$I:$I,"&lt;"&amp;TODAY(),'06_EVIDENCE_REGISTER'!$I:$I,"&lt;&gt;")&gt;0,"Current evidence","Missing / stale / mismatched"))))</f>
        <v/>
      </c>
      <c r="K19" s="72" t="str"/>
      <c r="L19" s="46" t="str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>
      <c r="A22" s="33" t="inlineStr">
        <is>
          <t>ARTICLE 50 READINESS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>
      <c r="A23" s="40" t="inlineStr">
        <is>
          <t>Metric</t>
        </is>
      </c>
      <c r="B23" s="40" t="inlineStr">
        <is>
          <t>Value</t>
        </is>
      </c>
      <c r="C23" s="40" t="inlineStr">
        <is>
          <t>Interpretation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Active/exception Article 50 controls open</t>
        </is>
      </c>
      <c r="B24" s="16">
        <f>COUNTIFS(C5:C19,"&lt;&gt;Not applicable*",H5:H19,"Not started")+COUNTIFS(C5:C19,"&lt;&gt;Not applicable*",H5:H19,"In progress")+COUNTIFS(C5:C19,"&lt;&gt;Not applicable*",H5:H19,"Blocked")</f>
        <v/>
      </c>
      <c r="C24" s="6" t="inlineStr">
        <is>
          <t>Implementation / exception work remains.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50 controls lacking current evidence</t>
        </is>
      </c>
      <c r="B25" s="16">
        <f>COUNTIFS(C5:C19,"&lt;&gt;Not applicable*",J5:J19,"&lt;&gt;Current evidence",J5:J19,"&lt;&gt;N/A")</f>
        <v/>
      </c>
      <c r="C25" s="6" t="inlineStr">
        <is>
          <t>Evidence blocker.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Machine-readable marking route</t>
        </is>
      </c>
      <c r="B26" s="16">
        <f>'01_SYSTEM_PROFILE'!B51</f>
        <v/>
      </c>
      <c r="C26" s="6" t="inlineStr">
        <is>
          <t>Profile-calculated Article 50(2) route.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Article 50(5) timing/accessibility route</t>
        </is>
      </c>
      <c r="B27" s="16">
        <f>'01_SYSTEM_PROFILE'!B55</f>
        <v/>
      </c>
      <c r="C27" s="6" t="inlineStr">
        <is>
          <t>Only active where paragraph 1–4 information route applies.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L27"/>
  <mergeCells count="3">
    <mergeCell ref="A2:L2"/>
    <mergeCell ref="A22:L22"/>
    <mergeCell ref="A1:L1"/>
  </mergeCells>
  <conditionalFormatting sqref="J5:J19">
    <cfRule type="expression" priority="1" dxfId="0">
      <formula>J5="Current evidence"</formula>
    </cfRule>
    <cfRule type="expression" priority="2" dxfId="1">
      <formula>AND(J5&lt;&gt;"Current evidence",J5&lt;&gt;"N/A")</formula>
    </cfRule>
  </conditionalFormatting>
  <dataValidations count="1">
    <dataValidation sqref="H5:H19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5" customWidth="1" min="3" max="3"/>
    <col width="25" customWidth="1" min="4" max="4"/>
    <col width="28" customWidth="1" min="5" max="5"/>
    <col width="27" customWidth="1" min="6" max="6"/>
    <col width="24" customWidth="1" min="7" max="7"/>
    <col width="22" customWidth="1" min="8" max="8"/>
    <col width="21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</cols>
  <sheetData>
    <row r="1" ht="35" customHeight="1">
      <c r="A1" s="15" t="inlineStr">
        <is>
          <t>Marking Tests, Disclosure Publications &amp; Transparency Change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Evidence actual behaviour, not only policy text: content marking/detectability tests, live notices/publications and version/change events.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A — ARTICLE 50(2) MARKING / DETECTABILITY TESTS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Test ID</t>
        </is>
      </c>
      <c r="B4" s="40" t="inlineStr">
        <is>
          <t>Date</t>
        </is>
      </c>
      <c r="C4" s="40" t="inlineStr">
        <is>
          <t>System/version</t>
        </is>
      </c>
      <c r="D4" s="40" t="inlineStr">
        <is>
          <t>Content type</t>
        </is>
      </c>
      <c r="E4" s="40" t="inlineStr">
        <is>
          <t>Marking technology / metadata</t>
        </is>
      </c>
      <c r="F4" s="40" t="inlineStr">
        <is>
          <t>Machine-readable?</t>
        </is>
      </c>
      <c r="G4" s="40" t="inlineStr">
        <is>
          <t>Detectable?</t>
        </is>
      </c>
      <c r="H4" s="40" t="inlineStr">
        <is>
          <t>Interoperability / robustness test</t>
        </is>
      </c>
      <c r="I4" s="40" t="inlineStr">
        <is>
          <t>Technical limitation / cost rationale</t>
        </is>
      </c>
      <c r="J4" s="40" t="inlineStr">
        <is>
          <t>Result</t>
        </is>
      </c>
      <c r="K4" s="40" t="inlineStr">
        <is>
          <t>Owner</t>
        </is>
      </c>
      <c r="L4" s="40" t="inlineStr">
        <is>
          <t>Evidence ID</t>
        </is>
      </c>
      <c r="M4" s="40" t="inlineStr">
        <is>
          <t>Evidence state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MARK-T-001</t>
        </is>
      </c>
      <c r="B5" s="72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16">
        <f>IF(B5="","",IF(L5="","Missing evidence",IF(COUNTIFS('06_EVIDENCE_REGISTER'!$A:$A,L5,'06_EVIDENCE_REGISTER'!$B:$B,A5,'06_EVIDENCE_REGISTER'!$K:$K,"Current")-COUNTIFS('06_EVIDENCE_REGISTER'!$A:$A,L5,'06_EVIDENCE_REGISTER'!$B:$B,A5,'06_EVIDENCE_REGISTER'!$K:$K,"Current",'06_EVIDENCE_REGISTER'!$I:$I,"&lt;"&amp;TODAY(),'06_EVIDENCE_REGISTER'!$I:$I,"&lt;&gt;")&gt;0,"Current evidence","Missing / stale / mismatched")))</f>
        <v/>
      </c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MARK-T-002</t>
        </is>
      </c>
      <c r="B6" s="72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16">
        <f>IF(B6="","",IF(L6="","Missing evidence",IF(COUNTIFS('06_EVIDENCE_REGISTER'!$A:$A,L6,'06_EVIDENCE_REGISTER'!$B:$B,A6,'06_EVIDENCE_REGISTER'!$K:$K,"Current")-COUNTIFS('06_EVIDENCE_REGISTER'!$A:$A,L6,'06_EVIDENCE_REGISTER'!$B:$B,A6,'06_EVIDENCE_REGISTER'!$K:$K,"Current",'06_EVIDENCE_REGISTER'!$I:$I,"&lt;"&amp;TODAY(),'06_EVIDENCE_REGISTER'!$I:$I,"&lt;&gt;")&gt;0,"Current evidence","Missing / stale / mismatched")))</f>
        <v/>
      </c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MARK-T-003</t>
        </is>
      </c>
      <c r="B7" s="72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16">
        <f>IF(B7="","",IF(L7="","Missing evidence",IF(COUNTIFS('06_EVIDENCE_REGISTER'!$A:$A,L7,'06_EVIDENCE_REGISTER'!$B:$B,A7,'06_EVIDENCE_REGISTER'!$K:$K,"Current")-COUNTIFS('06_EVIDENCE_REGISTER'!$A:$A,L7,'06_EVIDENCE_REGISTER'!$B:$B,A7,'06_EVIDENCE_REGISTER'!$K:$K,"Current",'06_EVIDENCE_REGISTER'!$I:$I,"&lt;"&amp;TODAY(),'06_EVIDENCE_REGISTER'!$I:$I,"&lt;&gt;")&gt;0,"Current evidence","Missing / stale / mismatched")))</f>
        <v/>
      </c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MARK-T-004</t>
        </is>
      </c>
      <c r="B8" s="72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16">
        <f>IF(B8="","",IF(L8="","Missing evidence",IF(COUNTIFS('06_EVIDENCE_REGISTER'!$A:$A,L8,'06_EVIDENCE_REGISTER'!$B:$B,A8,'06_EVIDENCE_REGISTER'!$K:$K,"Current")-COUNTIFS('06_EVIDENCE_REGISTER'!$A:$A,L8,'06_EVIDENCE_REGISTER'!$B:$B,A8,'06_EVIDENCE_REGISTER'!$K:$K,"Current",'06_EVIDENCE_REGISTER'!$I:$I,"&lt;"&amp;TODAY(),'06_EVIDENCE_REGISTER'!$I:$I,"&lt;&gt;")&gt;0,"Current evidence","Missing / stale / mismatched")))</f>
        <v/>
      </c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MARK-T-005</t>
        </is>
      </c>
      <c r="B9" s="72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16">
        <f>IF(B9="","",IF(L9="","Missing evidence",IF(COUNTIFS('06_EVIDENCE_REGISTER'!$A:$A,L9,'06_EVIDENCE_REGISTER'!$B:$B,A9,'06_EVIDENCE_REGISTER'!$K:$K,"Current")-COUNTIFS('06_EVIDENCE_REGISTER'!$A:$A,L9,'06_EVIDENCE_REGISTER'!$B:$B,A9,'06_EVIDENCE_REGISTER'!$K:$K,"Current",'06_EVIDENCE_REGISTER'!$I:$I,"&lt;"&amp;TODAY(),'06_EVIDENCE_REGISTER'!$I:$I,"&lt;&gt;")&gt;0,"Current evidence","Missing / stale / mismatched")))</f>
        <v/>
      </c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MARK-T-006</t>
        </is>
      </c>
      <c r="B10" s="72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16">
        <f>IF(B10="","",IF(L10="","Missing evidence",IF(COUNTIFS('06_EVIDENCE_REGISTER'!$A:$A,L10,'06_EVIDENCE_REGISTER'!$B:$B,A10,'06_EVIDENCE_REGISTER'!$K:$K,"Current")-COUNTIFS('06_EVIDENCE_REGISTER'!$A:$A,L10,'06_EVIDENCE_REGISTER'!$B:$B,A10,'06_EVIDENCE_REGISTER'!$K:$K,"Current",'06_EVIDENCE_REGISTER'!$I:$I,"&lt;"&amp;TODAY(),'06_EVIDENCE_REGISTER'!$I:$I,"&lt;&gt;")&gt;0,"Current evidence","Missing / stale / mismatched")))</f>
        <v/>
      </c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MARK-T-007</t>
        </is>
      </c>
      <c r="B11" s="72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16">
        <f>IF(B11="","",IF(L11="","Missing evidence",IF(COUNTIFS('06_EVIDENCE_REGISTER'!$A:$A,L11,'06_EVIDENCE_REGISTER'!$B:$B,A11,'06_EVIDENCE_REGISTER'!$K:$K,"Current")-COUNTIFS('06_EVIDENCE_REGISTER'!$A:$A,L11,'06_EVIDENCE_REGISTER'!$B:$B,A11,'06_EVIDENCE_REGISTER'!$K:$K,"Current",'06_EVIDENCE_REGISTER'!$I:$I,"&lt;"&amp;TODAY(),'06_EVIDENCE_REGISTER'!$I:$I,"&lt;&gt;")&gt;0,"Current evidence","Missing / stale / mismatched")))</f>
        <v/>
      </c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MARK-T-008</t>
        </is>
      </c>
      <c r="B12" s="72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16">
        <f>IF(B12="","",IF(L12="","Missing evidence",IF(COUNTIFS('06_EVIDENCE_REGISTER'!$A:$A,L12,'06_EVIDENCE_REGISTER'!$B:$B,A12,'06_EVIDENCE_REGISTER'!$K:$K,"Current")-COUNTIFS('06_EVIDENCE_REGISTER'!$A:$A,L12,'06_EVIDENCE_REGISTER'!$B:$B,A12,'06_EVIDENCE_REGISTER'!$K:$K,"Current",'06_EVIDENCE_REGISTER'!$I:$I,"&lt;"&amp;TODAY(),'06_EVIDENCE_REGISTER'!$I:$I,"&lt;&gt;")&gt;0,"Current evidence","Missing / stale / mismatched")))</f>
        <v/>
      </c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MARK-T-009</t>
        </is>
      </c>
      <c r="B13" s="72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16">
        <f>IF(B13="","",IF(L13="","Missing evidence",IF(COUNTIFS('06_EVIDENCE_REGISTER'!$A:$A,L13,'06_EVIDENCE_REGISTER'!$B:$B,A13,'06_EVIDENCE_REGISTER'!$K:$K,"Current")-COUNTIFS('06_EVIDENCE_REGISTER'!$A:$A,L13,'06_EVIDENCE_REGISTER'!$B:$B,A13,'06_EVIDENCE_REGISTER'!$K:$K,"Current",'06_EVIDENCE_REGISTER'!$I:$I,"&lt;"&amp;TODAY(),'06_EVIDENCE_REGISTER'!$I:$I,"&lt;&gt;")&gt;0,"Current evidence","Missing / stale / mismatched")))</f>
        <v/>
      </c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MARK-T-010</t>
        </is>
      </c>
      <c r="B14" s="72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16">
        <f>IF(B14="","",IF(L14="","Missing evidence",IF(COUNTIFS('06_EVIDENCE_REGISTER'!$A:$A,L14,'06_EVIDENCE_REGISTER'!$B:$B,A14,'06_EVIDENCE_REGISTER'!$K:$K,"Current")-COUNTIFS('06_EVIDENCE_REGISTER'!$A:$A,L14,'06_EVIDENCE_REGISTER'!$B:$B,A14,'06_EVIDENCE_REGISTER'!$K:$K,"Current",'06_EVIDENCE_REGISTER'!$I:$I,"&lt;"&amp;TODAY(),'06_EVIDENCE_REGISTER'!$I:$I,"&lt;&gt;")&gt;0,"Current evidence","Missing / stale / mismatched")))</f>
        <v/>
      </c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MARK-T-011</t>
        </is>
      </c>
      <c r="B15" s="72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16">
        <f>IF(B15="","",IF(L15="","Missing evidence",IF(COUNTIFS('06_EVIDENCE_REGISTER'!$A:$A,L15,'06_EVIDENCE_REGISTER'!$B:$B,A15,'06_EVIDENCE_REGISTER'!$K:$K,"Current")-COUNTIFS('06_EVIDENCE_REGISTER'!$A:$A,L15,'06_EVIDENCE_REGISTER'!$B:$B,A15,'06_EVIDENCE_REGISTER'!$K:$K,"Current",'06_EVIDENCE_REGISTER'!$I:$I,"&lt;"&amp;TODAY(),'06_EVIDENCE_REGISTER'!$I:$I,"&lt;&gt;")&gt;0,"Current evidence","Missing / stale / mismatched")))</f>
        <v/>
      </c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MARK-T-012</t>
        </is>
      </c>
      <c r="B16" s="72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16">
        <f>IF(B16="","",IF(L16="","Missing evidence",IF(COUNTIFS('06_EVIDENCE_REGISTER'!$A:$A,L16,'06_EVIDENCE_REGISTER'!$B:$B,A16,'06_EVIDENCE_REGISTER'!$K:$K,"Current")-COUNTIFS('06_EVIDENCE_REGISTER'!$A:$A,L16,'06_EVIDENCE_REGISTER'!$B:$B,A16,'06_EVIDENCE_REGISTER'!$K:$K,"Current",'06_EVIDENCE_REGISTER'!$I:$I,"&lt;"&amp;TODAY(),'06_EVIDENCE_REGISTER'!$I:$I,"&lt;&gt;")&gt;0,"Current evidence","Missing / stale / mismatched")))</f>
        <v/>
      </c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MARK-T-013</t>
        </is>
      </c>
      <c r="B17" s="72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16">
        <f>IF(B17="","",IF(L17="","Missing evidence",IF(COUNTIFS('06_EVIDENCE_REGISTER'!$A:$A,L17,'06_EVIDENCE_REGISTER'!$B:$B,A17,'06_EVIDENCE_REGISTER'!$K:$K,"Current")-COUNTIFS('06_EVIDENCE_REGISTER'!$A:$A,L17,'06_EVIDENCE_REGISTER'!$B:$B,A17,'06_EVIDENCE_REGISTER'!$K:$K,"Current",'06_EVIDENCE_REGISTER'!$I:$I,"&lt;"&amp;TODAY(),'06_EVIDENCE_REGISTER'!$I:$I,"&lt;&gt;")&gt;0,"Current evidence","Missing / stale / mismatched")))</f>
        <v/>
      </c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MARK-T-014</t>
        </is>
      </c>
      <c r="B18" s="72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16">
        <f>IF(B18="","",IF(L18="","Missing evidence",IF(COUNTIFS('06_EVIDENCE_REGISTER'!$A:$A,L18,'06_EVIDENCE_REGISTER'!$B:$B,A18,'06_EVIDENCE_REGISTER'!$K:$K,"Current")-COUNTIFS('06_EVIDENCE_REGISTER'!$A:$A,L18,'06_EVIDENCE_REGISTER'!$B:$B,A18,'06_EVIDENCE_REGISTER'!$K:$K,"Current",'06_EVIDENCE_REGISTER'!$I:$I,"&lt;"&amp;TODAY(),'06_EVIDENCE_REGISTER'!$I:$I,"&lt;&gt;")&gt;0,"Current evidence","Missing / stale / mismatched")))</f>
        <v/>
      </c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MARK-T-015</t>
        </is>
      </c>
      <c r="B19" s="72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16">
        <f>IF(B19="","",IF(L19="","Missing evidence",IF(COUNTIFS('06_EVIDENCE_REGISTER'!$A:$A,L19,'06_EVIDENCE_REGISTER'!$B:$B,A19,'06_EVIDENCE_REGISTER'!$K:$K,"Current")-COUNTIFS('06_EVIDENCE_REGISTER'!$A:$A,L19,'06_EVIDENCE_REGISTER'!$B:$B,A19,'06_EVIDENCE_REGISTER'!$K:$K,"Current",'06_EVIDENCE_REGISTER'!$I:$I,"&lt;"&amp;TODAY(),'06_EVIDENCE_REGISTER'!$I:$I,"&lt;&gt;")&gt;0,"Current evidence","Missing / stale / mismatched")))</f>
        <v/>
      </c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MARK-T-016</t>
        </is>
      </c>
      <c r="B20" s="72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16">
        <f>IF(B20="","",IF(L20="","Missing evidence",IF(COUNTIFS('06_EVIDENCE_REGISTER'!$A:$A,L20,'06_EVIDENCE_REGISTER'!$B:$B,A20,'06_EVIDENCE_REGISTER'!$K:$K,"Current")-COUNTIFS('06_EVIDENCE_REGISTER'!$A:$A,L20,'06_EVIDENCE_REGISTER'!$B:$B,A20,'06_EVIDENCE_REGISTER'!$K:$K,"Current",'06_EVIDENCE_REGISTER'!$I:$I,"&lt;"&amp;TODAY(),'06_EVIDENCE_REGISTER'!$I:$I,"&lt;&gt;")&gt;0,"Current evidence","Missing / stale / mismatched")))</f>
        <v/>
      </c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MARK-T-017</t>
        </is>
      </c>
      <c r="B21" s="72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16">
        <f>IF(B21="","",IF(L21="","Missing evidence",IF(COUNTIFS('06_EVIDENCE_REGISTER'!$A:$A,L21,'06_EVIDENCE_REGISTER'!$B:$B,A21,'06_EVIDENCE_REGISTER'!$K:$K,"Current")-COUNTIFS('06_EVIDENCE_REGISTER'!$A:$A,L21,'06_EVIDENCE_REGISTER'!$B:$B,A21,'06_EVIDENCE_REGISTER'!$K:$K,"Current",'06_EVIDENCE_REGISTER'!$I:$I,"&lt;"&amp;TODAY(),'06_EVIDENCE_REGISTER'!$I:$I,"&lt;&gt;")&gt;0,"Current evidence","Missing / stale / mismatched")))</f>
        <v/>
      </c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MARK-T-018</t>
        </is>
      </c>
      <c r="B22" s="72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16">
        <f>IF(B22="","",IF(L22="","Missing evidence",IF(COUNTIFS('06_EVIDENCE_REGISTER'!$A:$A,L22,'06_EVIDENCE_REGISTER'!$B:$B,A22,'06_EVIDENCE_REGISTER'!$K:$K,"Current")-COUNTIFS('06_EVIDENCE_REGISTER'!$A:$A,L22,'06_EVIDENCE_REGISTER'!$B:$B,A22,'06_EVIDENCE_REGISTER'!$K:$K,"Current",'06_EVIDENCE_REGISTER'!$I:$I,"&lt;"&amp;TODAY(),'06_EVIDENCE_REGISTER'!$I:$I,"&lt;&gt;")&gt;0,"Current evidence","Missing / stale / mismatched")))</f>
        <v/>
      </c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MARK-T-019</t>
        </is>
      </c>
      <c r="B23" s="72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16">
        <f>IF(B23="","",IF(L23="","Missing evidence",IF(COUNTIFS('06_EVIDENCE_REGISTER'!$A:$A,L23,'06_EVIDENCE_REGISTER'!$B:$B,A23,'06_EVIDENCE_REGISTER'!$K:$K,"Current")-COUNTIFS('06_EVIDENCE_REGISTER'!$A:$A,L23,'06_EVIDENCE_REGISTER'!$B:$B,A23,'06_EVIDENCE_REGISTER'!$K:$K,"Current",'06_EVIDENCE_REGISTER'!$I:$I,"&lt;"&amp;TODAY(),'06_EVIDENCE_REGISTER'!$I:$I,"&lt;&gt;")&gt;0,"Current evidence","Missing / stale / mismatched")))</f>
        <v/>
      </c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MARK-T-020</t>
        </is>
      </c>
      <c r="B24" s="72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16">
        <f>IF(B24="","",IF(L24="","Missing evidence",IF(COUNTIFS('06_EVIDENCE_REGISTER'!$A:$A,L24,'06_EVIDENCE_REGISTER'!$B:$B,A24,'06_EVIDENCE_REGISTER'!$K:$K,"Current")-COUNTIFS('06_EVIDENCE_REGISTER'!$A:$A,L24,'06_EVIDENCE_REGISTER'!$B:$B,A24,'06_EVIDENCE_REGISTER'!$K:$K,"Current",'06_EVIDENCE_REGISTER'!$I:$I,"&lt;"&amp;TODAY(),'06_EVIDENCE_REGISTER'!$I:$I,"&lt;&gt;")&gt;0,"Current evidence","Missing / stale / mismatched")))</f>
        <v/>
      </c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MARK-T-021</t>
        </is>
      </c>
      <c r="B25" s="72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16">
        <f>IF(B25="","",IF(L25="","Missing evidence",IF(COUNTIFS('06_EVIDENCE_REGISTER'!$A:$A,L25,'06_EVIDENCE_REGISTER'!$B:$B,A25,'06_EVIDENCE_REGISTER'!$K:$K,"Current")-COUNTIFS('06_EVIDENCE_REGISTER'!$A:$A,L25,'06_EVIDENCE_REGISTER'!$B:$B,A25,'06_EVIDENCE_REGISTER'!$K:$K,"Current",'06_EVIDENCE_REGISTER'!$I:$I,"&lt;"&amp;TODAY(),'06_EVIDENCE_REGISTER'!$I:$I,"&lt;&gt;")&gt;0,"Current evidence","Missing / stale / mismatched")))</f>
        <v/>
      </c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MARK-T-022</t>
        </is>
      </c>
      <c r="B26" s="72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16">
        <f>IF(B26="","",IF(L26="","Missing evidence",IF(COUNTIFS('06_EVIDENCE_REGISTER'!$A:$A,L26,'06_EVIDENCE_REGISTER'!$B:$B,A26,'06_EVIDENCE_REGISTER'!$K:$K,"Current")-COUNTIFS('06_EVIDENCE_REGISTER'!$A:$A,L26,'06_EVIDENCE_REGISTER'!$B:$B,A26,'06_EVIDENCE_REGISTER'!$K:$K,"Current",'06_EVIDENCE_REGISTER'!$I:$I,"&lt;"&amp;TODAY(),'06_EVIDENCE_REGISTER'!$I:$I,"&lt;&gt;")&gt;0,"Current evidence","Missing / stale / mismatched")))</f>
        <v/>
      </c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MARK-T-023</t>
        </is>
      </c>
      <c r="B27" s="72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16">
        <f>IF(B27="","",IF(L27="","Missing evidence",IF(COUNTIFS('06_EVIDENCE_REGISTER'!$A:$A,L27,'06_EVIDENCE_REGISTER'!$B:$B,A27,'06_EVIDENCE_REGISTER'!$K:$K,"Current")-COUNTIFS('06_EVIDENCE_REGISTER'!$A:$A,L27,'06_EVIDENCE_REGISTER'!$B:$B,A27,'06_EVIDENCE_REGISTER'!$K:$K,"Current",'06_EVIDENCE_REGISTER'!$I:$I,"&lt;"&amp;TODAY(),'06_EVIDENCE_REGISTER'!$I:$I,"&lt;&gt;")&gt;0,"Current evidence","Missing / stale / mismatched")))</f>
        <v/>
      </c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MARK-T-024</t>
        </is>
      </c>
      <c r="B28" s="72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16">
        <f>IF(B28="","",IF(L28="","Missing evidence",IF(COUNTIFS('06_EVIDENCE_REGISTER'!$A:$A,L28,'06_EVIDENCE_REGISTER'!$B:$B,A28,'06_EVIDENCE_REGISTER'!$K:$K,"Current")-COUNTIFS('06_EVIDENCE_REGISTER'!$A:$A,L28,'06_EVIDENCE_REGISTER'!$B:$B,A28,'06_EVIDENCE_REGISTER'!$K:$K,"Current",'06_EVIDENCE_REGISTER'!$I:$I,"&lt;"&amp;TODAY(),'06_EVIDENCE_REGISTER'!$I:$I,"&lt;&gt;")&gt;0,"Current evidence","Missing / stale / mismatched")))</f>
        <v/>
      </c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MARK-T-025</t>
        </is>
      </c>
      <c r="B29" s="72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16">
        <f>IF(B29="","",IF(L29="","Missing evidence",IF(COUNTIFS('06_EVIDENCE_REGISTER'!$A:$A,L29,'06_EVIDENCE_REGISTER'!$B:$B,A29,'06_EVIDENCE_REGISTER'!$K:$K,"Current")-COUNTIFS('06_EVIDENCE_REGISTER'!$A:$A,L29,'06_EVIDENCE_REGISTER'!$B:$B,A29,'06_EVIDENCE_REGISTER'!$K:$K,"Current",'06_EVIDENCE_REGISTER'!$I:$I,"&lt;"&amp;TODAY(),'06_EVIDENCE_REGISTER'!$I:$I,"&lt;&gt;")&gt;0,"Current evidence","Missing / stale / mismatched")))</f>
        <v/>
      </c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MARK-T-026</t>
        </is>
      </c>
      <c r="B30" s="72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16">
        <f>IF(B30="","",IF(L30="","Missing evidence",IF(COUNTIFS('06_EVIDENCE_REGISTER'!$A:$A,L30,'06_EVIDENCE_REGISTER'!$B:$B,A30,'06_EVIDENCE_REGISTER'!$K:$K,"Current")-COUNTIFS('06_EVIDENCE_REGISTER'!$A:$A,L30,'06_EVIDENCE_REGISTER'!$B:$B,A30,'06_EVIDENCE_REGISTER'!$K:$K,"Current",'06_EVIDENCE_REGISTER'!$I:$I,"&lt;"&amp;TODAY(),'06_EVIDENCE_REGISTER'!$I:$I,"&lt;&gt;")&gt;0,"Current evidence","Missing / stale / mismatched")))</f>
        <v/>
      </c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MARK-T-027</t>
        </is>
      </c>
      <c r="B31" s="72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16">
        <f>IF(B31="","",IF(L31="","Missing evidence",IF(COUNTIFS('06_EVIDENCE_REGISTER'!$A:$A,L31,'06_EVIDENCE_REGISTER'!$B:$B,A31,'06_EVIDENCE_REGISTER'!$K:$K,"Current")-COUNTIFS('06_EVIDENCE_REGISTER'!$A:$A,L31,'06_EVIDENCE_REGISTER'!$B:$B,A31,'06_EVIDENCE_REGISTER'!$K:$K,"Current",'06_EVIDENCE_REGISTER'!$I:$I,"&lt;"&amp;TODAY(),'06_EVIDENCE_REGISTER'!$I:$I,"&lt;&gt;")&gt;0,"Current evidence","Missing / stale / mismatched")))</f>
        <v/>
      </c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MARK-T-028</t>
        </is>
      </c>
      <c r="B32" s="72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16">
        <f>IF(B32="","",IF(L32="","Missing evidence",IF(COUNTIFS('06_EVIDENCE_REGISTER'!$A:$A,L32,'06_EVIDENCE_REGISTER'!$B:$B,A32,'06_EVIDENCE_REGISTER'!$K:$K,"Current")-COUNTIFS('06_EVIDENCE_REGISTER'!$A:$A,L32,'06_EVIDENCE_REGISTER'!$B:$B,A32,'06_EVIDENCE_REGISTER'!$K:$K,"Current",'06_EVIDENCE_REGISTER'!$I:$I,"&lt;"&amp;TODAY(),'06_EVIDENCE_REGISTER'!$I:$I,"&lt;&gt;")&gt;0,"Current evidence","Missing / stale / mismatched")))</f>
        <v/>
      </c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MARK-T-029</t>
        </is>
      </c>
      <c r="B33" s="72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16">
        <f>IF(B33="","",IF(L33="","Missing evidence",IF(COUNTIFS('06_EVIDENCE_REGISTER'!$A:$A,L33,'06_EVIDENCE_REGISTER'!$B:$B,A33,'06_EVIDENCE_REGISTER'!$K:$K,"Current")-COUNTIFS('06_EVIDENCE_REGISTER'!$A:$A,L33,'06_EVIDENCE_REGISTER'!$B:$B,A33,'06_EVIDENCE_REGISTER'!$K:$K,"Current",'06_EVIDENCE_REGISTER'!$I:$I,"&lt;"&amp;TODAY(),'06_EVIDENCE_REGISTER'!$I:$I,"&lt;&gt;")&gt;0,"Current evidence","Missing / stale / mismatched")))</f>
        <v/>
      </c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MARK-T-030</t>
        </is>
      </c>
      <c r="B34" s="72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16">
        <f>IF(B34="","",IF(L34="","Missing evidence",IF(COUNTIFS('06_EVIDENCE_REGISTER'!$A:$A,L34,'06_EVIDENCE_REGISTER'!$B:$B,A34,'06_EVIDENCE_REGISTER'!$K:$K,"Current")-COUNTIFS('06_EVIDENCE_REGISTER'!$A:$A,L34,'06_EVIDENCE_REGISTER'!$B:$B,A34,'06_EVIDENCE_REGISTER'!$K:$K,"Current",'06_EVIDENCE_REGISTER'!$I:$I,"&lt;"&amp;TODAY(),'06_EVIDENCE_REGISTER'!$I:$I,"&lt;&gt;")&gt;0,"Current evidence","Missing / stale / mismatched")))</f>
        <v/>
      </c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MARK-T-031</t>
        </is>
      </c>
      <c r="B35" s="72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16">
        <f>IF(B35="","",IF(L35="","Missing evidence",IF(COUNTIFS('06_EVIDENCE_REGISTER'!$A:$A,L35,'06_EVIDENCE_REGISTER'!$B:$B,A35,'06_EVIDENCE_REGISTER'!$K:$K,"Current")-COUNTIFS('06_EVIDENCE_REGISTER'!$A:$A,L35,'06_EVIDENCE_REGISTER'!$B:$B,A35,'06_EVIDENCE_REGISTER'!$K:$K,"Current",'06_EVIDENCE_REGISTER'!$I:$I,"&lt;"&amp;TODAY(),'06_EVIDENCE_REGISTER'!$I:$I,"&lt;&gt;")&gt;0,"Current evidence","Missing / stale / mismatched")))</f>
        <v/>
      </c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MARK-T-032</t>
        </is>
      </c>
      <c r="B36" s="72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16">
        <f>IF(B36="","",IF(L36="","Missing evidence",IF(COUNTIFS('06_EVIDENCE_REGISTER'!$A:$A,L36,'06_EVIDENCE_REGISTER'!$B:$B,A36,'06_EVIDENCE_REGISTER'!$K:$K,"Current")-COUNTIFS('06_EVIDENCE_REGISTER'!$A:$A,L36,'06_EVIDENCE_REGISTER'!$B:$B,A36,'06_EVIDENCE_REGISTER'!$K:$K,"Current",'06_EVIDENCE_REGISTER'!$I:$I,"&lt;"&amp;TODAY(),'06_EVIDENCE_REGISTER'!$I:$I,"&lt;&gt;")&gt;0,"Current evidence","Missing / stale / mismatched")))</f>
        <v/>
      </c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MARK-T-033</t>
        </is>
      </c>
      <c r="B37" s="72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16">
        <f>IF(B37="","",IF(L37="","Missing evidence",IF(COUNTIFS('06_EVIDENCE_REGISTER'!$A:$A,L37,'06_EVIDENCE_REGISTER'!$B:$B,A37,'06_EVIDENCE_REGISTER'!$K:$K,"Current")-COUNTIFS('06_EVIDENCE_REGISTER'!$A:$A,L37,'06_EVIDENCE_REGISTER'!$B:$B,A37,'06_EVIDENCE_REGISTER'!$K:$K,"Current",'06_EVIDENCE_REGISTER'!$I:$I,"&lt;"&amp;TODAY(),'06_EVIDENCE_REGISTER'!$I:$I,"&lt;&gt;")&gt;0,"Current evidence","Missing / stale / mismatched")))</f>
        <v/>
      </c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MARK-T-034</t>
        </is>
      </c>
      <c r="B38" s="72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16">
        <f>IF(B38="","",IF(L38="","Missing evidence",IF(COUNTIFS('06_EVIDENCE_REGISTER'!$A:$A,L38,'06_EVIDENCE_REGISTER'!$B:$B,A38,'06_EVIDENCE_REGISTER'!$K:$K,"Current")-COUNTIFS('06_EVIDENCE_REGISTER'!$A:$A,L38,'06_EVIDENCE_REGISTER'!$B:$B,A38,'06_EVIDENCE_REGISTER'!$K:$K,"Current",'06_EVIDENCE_REGISTER'!$I:$I,"&lt;"&amp;TODAY(),'06_EVIDENCE_REGISTER'!$I:$I,"&lt;&gt;")&gt;0,"Current evidence","Missing / stale / mismatched")))</f>
        <v/>
      </c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MARK-T-035</t>
        </is>
      </c>
      <c r="B39" s="72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16">
        <f>IF(B39="","",IF(L39="","Missing evidence",IF(COUNTIFS('06_EVIDENCE_REGISTER'!$A:$A,L39,'06_EVIDENCE_REGISTER'!$B:$B,A39,'06_EVIDENCE_REGISTER'!$K:$K,"Current")-COUNTIFS('06_EVIDENCE_REGISTER'!$A:$A,L39,'06_EVIDENCE_REGISTER'!$B:$B,A39,'06_EVIDENCE_REGISTER'!$K:$K,"Current",'06_EVIDENCE_REGISTER'!$I:$I,"&lt;"&amp;TODAY(),'06_EVIDENCE_REGISTER'!$I:$I,"&lt;&gt;")&gt;0,"Current evidence","Missing / stale / mismatched")))</f>
        <v/>
      </c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MARK-T-036</t>
        </is>
      </c>
      <c r="B40" s="72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16">
        <f>IF(B40="","",IF(L40="","Missing evidence",IF(COUNTIFS('06_EVIDENCE_REGISTER'!$A:$A,L40,'06_EVIDENCE_REGISTER'!$B:$B,A40,'06_EVIDENCE_REGISTER'!$K:$K,"Current")-COUNTIFS('06_EVIDENCE_REGISTER'!$A:$A,L40,'06_EVIDENCE_REGISTER'!$B:$B,A40,'06_EVIDENCE_REGISTER'!$K:$K,"Current",'06_EVIDENCE_REGISTER'!$I:$I,"&lt;"&amp;TODAY(),'06_EVIDENCE_REGISTER'!$I:$I,"&lt;&gt;")&gt;0,"Current evidence","Missing / stale / mismatched")))</f>
        <v/>
      </c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MARK-T-037</t>
        </is>
      </c>
      <c r="B41" s="72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16">
        <f>IF(B41="","",IF(L41="","Missing evidence",IF(COUNTIFS('06_EVIDENCE_REGISTER'!$A:$A,L41,'06_EVIDENCE_REGISTER'!$B:$B,A41,'06_EVIDENCE_REGISTER'!$K:$K,"Current")-COUNTIFS('06_EVIDENCE_REGISTER'!$A:$A,L41,'06_EVIDENCE_REGISTER'!$B:$B,A41,'06_EVIDENCE_REGISTER'!$K:$K,"Current",'06_EVIDENCE_REGISTER'!$I:$I,"&lt;"&amp;TODAY(),'06_EVIDENCE_REGISTER'!$I:$I,"&lt;&gt;")&gt;0,"Current evidence","Missing / stale / mismatched")))</f>
        <v/>
      </c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MARK-T-038</t>
        </is>
      </c>
      <c r="B42" s="72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16">
        <f>IF(B42="","",IF(L42="","Missing evidence",IF(COUNTIFS('06_EVIDENCE_REGISTER'!$A:$A,L42,'06_EVIDENCE_REGISTER'!$B:$B,A42,'06_EVIDENCE_REGISTER'!$K:$K,"Current")-COUNTIFS('06_EVIDENCE_REGISTER'!$A:$A,L42,'06_EVIDENCE_REGISTER'!$B:$B,A42,'06_EVIDENCE_REGISTER'!$K:$K,"Current",'06_EVIDENCE_REGISTER'!$I:$I,"&lt;"&amp;TODAY(),'06_EVIDENCE_REGISTER'!$I:$I,"&lt;&gt;")&gt;0,"Current evidence","Missing / stale / mismatched")))</f>
        <v/>
      </c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MARK-T-039</t>
        </is>
      </c>
      <c r="B43" s="72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16">
        <f>IF(B43="","",IF(L43="","Missing evidence",IF(COUNTIFS('06_EVIDENCE_REGISTER'!$A:$A,L43,'06_EVIDENCE_REGISTER'!$B:$B,A43,'06_EVIDENCE_REGISTER'!$K:$K,"Current")-COUNTIFS('06_EVIDENCE_REGISTER'!$A:$A,L43,'06_EVIDENCE_REGISTER'!$B:$B,A43,'06_EVIDENCE_REGISTER'!$K:$K,"Current",'06_EVIDENCE_REGISTER'!$I:$I,"&lt;"&amp;TODAY(),'06_EVIDENCE_REGISTER'!$I:$I,"&lt;&gt;")&gt;0,"Current evidence","Missing / stale / mismatched")))</f>
        <v/>
      </c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MARK-T-040</t>
        </is>
      </c>
      <c r="B44" s="72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16">
        <f>IF(B44="","",IF(L44="","Missing evidence",IF(COUNTIFS('06_EVIDENCE_REGISTER'!$A:$A,L44,'06_EVIDENCE_REGISTER'!$B:$B,A44,'06_EVIDENCE_REGISTER'!$K:$K,"Current")-COUNTIFS('06_EVIDENCE_REGISTER'!$A:$A,L44,'06_EVIDENCE_REGISTER'!$B:$B,A44,'06_EVIDENCE_REGISTER'!$K:$K,"Current",'06_EVIDENCE_REGISTER'!$I:$I,"&lt;"&amp;TODAY(),'06_EVIDENCE_REGISTER'!$I:$I,"&lt;&gt;")&gt;0,"Current evidence","Missing / stale / mismatched")))</f>
        <v/>
      </c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MARK-T-041</t>
        </is>
      </c>
      <c r="B45" s="72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16">
        <f>IF(B45="","",IF(L45="","Missing evidence",IF(COUNTIFS('06_EVIDENCE_REGISTER'!$A:$A,L45,'06_EVIDENCE_REGISTER'!$B:$B,A45,'06_EVIDENCE_REGISTER'!$K:$K,"Current")-COUNTIFS('06_EVIDENCE_REGISTER'!$A:$A,L45,'06_EVIDENCE_REGISTER'!$B:$B,A45,'06_EVIDENCE_REGISTER'!$K:$K,"Current",'06_EVIDENCE_REGISTER'!$I:$I,"&lt;"&amp;TODAY(),'06_EVIDENCE_REGISTER'!$I:$I,"&lt;&gt;")&gt;0,"Current evidence","Missing / stale / mismatched")))</f>
        <v/>
      </c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MARK-T-042</t>
        </is>
      </c>
      <c r="B46" s="72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16">
        <f>IF(B46="","",IF(L46="","Missing evidence",IF(COUNTIFS('06_EVIDENCE_REGISTER'!$A:$A,L46,'06_EVIDENCE_REGISTER'!$B:$B,A46,'06_EVIDENCE_REGISTER'!$K:$K,"Current")-COUNTIFS('06_EVIDENCE_REGISTER'!$A:$A,L46,'06_EVIDENCE_REGISTER'!$B:$B,A46,'06_EVIDENCE_REGISTER'!$K:$K,"Current",'06_EVIDENCE_REGISTER'!$I:$I,"&lt;"&amp;TODAY(),'06_EVIDENCE_REGISTER'!$I:$I,"&lt;&gt;")&gt;0,"Current evidence","Missing / stale / mismatched")))</f>
        <v/>
      </c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MARK-T-043</t>
        </is>
      </c>
      <c r="B47" s="72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16">
        <f>IF(B47="","",IF(L47="","Missing evidence",IF(COUNTIFS('06_EVIDENCE_REGISTER'!$A:$A,L47,'06_EVIDENCE_REGISTER'!$B:$B,A47,'06_EVIDENCE_REGISTER'!$K:$K,"Current")-COUNTIFS('06_EVIDENCE_REGISTER'!$A:$A,L47,'06_EVIDENCE_REGISTER'!$B:$B,A47,'06_EVIDENCE_REGISTER'!$K:$K,"Current",'06_EVIDENCE_REGISTER'!$I:$I,"&lt;"&amp;TODAY(),'06_EVIDENCE_REGISTER'!$I:$I,"&lt;&gt;")&gt;0,"Current evidence","Missing / stale / mismatched")))</f>
        <v/>
      </c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MARK-T-044</t>
        </is>
      </c>
      <c r="B48" s="72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16">
        <f>IF(B48="","",IF(L48="","Missing evidence",IF(COUNTIFS('06_EVIDENCE_REGISTER'!$A:$A,L48,'06_EVIDENCE_REGISTER'!$B:$B,A48,'06_EVIDENCE_REGISTER'!$K:$K,"Current")-COUNTIFS('06_EVIDENCE_REGISTER'!$A:$A,L48,'06_EVIDENCE_REGISTER'!$B:$B,A48,'06_EVIDENCE_REGISTER'!$K:$K,"Current",'06_EVIDENCE_REGISTER'!$I:$I,"&lt;"&amp;TODAY(),'06_EVIDENCE_REGISTER'!$I:$I,"&lt;&gt;")&gt;0,"Current evidence","Missing / stale / mismatched")))</f>
        <v/>
      </c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MARK-T-045</t>
        </is>
      </c>
      <c r="B49" s="72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16">
        <f>IF(B49="","",IF(L49="","Missing evidence",IF(COUNTIFS('06_EVIDENCE_REGISTER'!$A:$A,L49,'06_EVIDENCE_REGISTER'!$B:$B,A49,'06_EVIDENCE_REGISTER'!$K:$K,"Current")-COUNTIFS('06_EVIDENCE_REGISTER'!$A:$A,L49,'06_EVIDENCE_REGISTER'!$B:$B,A49,'06_EVIDENCE_REGISTER'!$K:$K,"Current",'06_EVIDENCE_REGISTER'!$I:$I,"&lt;"&amp;TODAY(),'06_EVIDENCE_REGISTER'!$I:$I,"&lt;&gt;")&gt;0,"Current evidence","Missing / stale / mismatched")))</f>
        <v/>
      </c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MARK-T-046</t>
        </is>
      </c>
      <c r="B50" s="72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16">
        <f>IF(B50="","",IF(L50="","Missing evidence",IF(COUNTIFS('06_EVIDENCE_REGISTER'!$A:$A,L50,'06_EVIDENCE_REGISTER'!$B:$B,A50,'06_EVIDENCE_REGISTER'!$K:$K,"Current")-COUNTIFS('06_EVIDENCE_REGISTER'!$A:$A,L50,'06_EVIDENCE_REGISTER'!$B:$B,A50,'06_EVIDENCE_REGISTER'!$K:$K,"Current",'06_EVIDENCE_REGISTER'!$I:$I,"&lt;"&amp;TODAY(),'06_EVIDENCE_REGISTER'!$I:$I,"&lt;&gt;")&gt;0,"Current evidence","Missing / stale / mismatched")))</f>
        <v/>
      </c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MARK-T-047</t>
        </is>
      </c>
      <c r="B51" s="72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16">
        <f>IF(B51="","",IF(L51="","Missing evidence",IF(COUNTIFS('06_EVIDENCE_REGISTER'!$A:$A,L51,'06_EVIDENCE_REGISTER'!$B:$B,A51,'06_EVIDENCE_REGISTER'!$K:$K,"Current")-COUNTIFS('06_EVIDENCE_REGISTER'!$A:$A,L51,'06_EVIDENCE_REGISTER'!$B:$B,A51,'06_EVIDENCE_REGISTER'!$K:$K,"Current",'06_EVIDENCE_REGISTER'!$I:$I,"&lt;"&amp;TODAY(),'06_EVIDENCE_REGISTER'!$I:$I,"&lt;&gt;")&gt;0,"Current evidence","Missing / stale / mismatched")))</f>
        <v/>
      </c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MARK-T-048</t>
        </is>
      </c>
      <c r="B52" s="72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16">
        <f>IF(B52="","",IF(L52="","Missing evidence",IF(COUNTIFS('06_EVIDENCE_REGISTER'!$A:$A,L52,'06_EVIDENCE_REGISTER'!$B:$B,A52,'06_EVIDENCE_REGISTER'!$K:$K,"Current")-COUNTIFS('06_EVIDENCE_REGISTER'!$A:$A,L52,'06_EVIDENCE_REGISTER'!$B:$B,A52,'06_EVIDENCE_REGISTER'!$K:$K,"Current",'06_EVIDENCE_REGISTER'!$I:$I,"&lt;"&amp;TODAY(),'06_EVIDENCE_REGISTER'!$I:$I,"&lt;&gt;")&gt;0,"Current evidence","Missing / stale / mismatched")))</f>
        <v/>
      </c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MARK-T-049</t>
        </is>
      </c>
      <c r="B53" s="72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16">
        <f>IF(B53="","",IF(L53="","Missing evidence",IF(COUNTIFS('06_EVIDENCE_REGISTER'!$A:$A,L53,'06_EVIDENCE_REGISTER'!$B:$B,A53,'06_EVIDENCE_REGISTER'!$K:$K,"Current")-COUNTIFS('06_EVIDENCE_REGISTER'!$A:$A,L53,'06_EVIDENCE_REGISTER'!$B:$B,A53,'06_EVIDENCE_REGISTER'!$K:$K,"Current",'06_EVIDENCE_REGISTER'!$I:$I,"&lt;"&amp;TODAY(),'06_EVIDENCE_REGISTER'!$I:$I,"&lt;&gt;")&gt;0,"Current evidence","Missing / stale / mismatched")))</f>
        <v/>
      </c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MARK-T-050</t>
        </is>
      </c>
      <c r="B54" s="72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16">
        <f>IF(B54="","",IF(L54="","Missing evidence",IF(COUNTIFS('06_EVIDENCE_REGISTER'!$A:$A,L54,'06_EVIDENCE_REGISTER'!$B:$B,A54,'06_EVIDENCE_REGISTER'!$K:$K,"Current")-COUNTIFS('06_EVIDENCE_REGISTER'!$A:$A,L54,'06_EVIDENCE_REGISTER'!$B:$B,A54,'06_EVIDENCE_REGISTER'!$K:$K,"Current",'06_EVIDENCE_REGISTER'!$I:$I,"&lt;"&amp;TODAY(),'06_EVIDENCE_REGISTER'!$I:$I,"&lt;&gt;")&gt;0,"Current evidence","Missing / stale / mismatched")))</f>
        <v/>
      </c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MARK-T-051</t>
        </is>
      </c>
      <c r="B55" s="72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  <c r="M55" s="16">
        <f>IF(B55="","",IF(L55="","Missing evidence",IF(COUNTIFS('06_EVIDENCE_REGISTER'!$A:$A,L55,'06_EVIDENCE_REGISTER'!$B:$B,A55,'06_EVIDENCE_REGISTER'!$K:$K,"Current")-COUNTIFS('06_EVIDENCE_REGISTER'!$A:$A,L55,'06_EVIDENCE_REGISTER'!$B:$B,A55,'06_EVIDENCE_REGISTER'!$K:$K,"Current",'06_EVIDENCE_REGISTER'!$I:$I,"&lt;"&amp;TODAY(),'06_EVIDENCE_REGISTER'!$I:$I,"&lt;&gt;")&gt;0,"Current evidence","Missing / stale / mismatched")))</f>
        <v/>
      </c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MARK-T-052</t>
        </is>
      </c>
      <c r="B56" s="72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  <c r="M56" s="16">
        <f>IF(B56="","",IF(L56="","Missing evidence",IF(COUNTIFS('06_EVIDENCE_REGISTER'!$A:$A,L56,'06_EVIDENCE_REGISTER'!$B:$B,A56,'06_EVIDENCE_REGISTER'!$K:$K,"Current")-COUNTIFS('06_EVIDENCE_REGISTER'!$A:$A,L56,'06_EVIDENCE_REGISTER'!$B:$B,A56,'06_EVIDENCE_REGISTER'!$K:$K,"Current",'06_EVIDENCE_REGISTER'!$I:$I,"&lt;"&amp;TODAY(),'06_EVIDENCE_REGISTER'!$I:$I,"&lt;&gt;")&gt;0,"Current evidence","Missing / stale / mismatched")))</f>
        <v/>
      </c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MARK-T-053</t>
        </is>
      </c>
      <c r="B57" s="72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16">
        <f>IF(B57="","",IF(L57="","Missing evidence",IF(COUNTIFS('06_EVIDENCE_REGISTER'!$A:$A,L57,'06_EVIDENCE_REGISTER'!$B:$B,A57,'06_EVIDENCE_REGISTER'!$K:$K,"Current")-COUNTIFS('06_EVIDENCE_REGISTER'!$A:$A,L57,'06_EVIDENCE_REGISTER'!$B:$B,A57,'06_EVIDENCE_REGISTER'!$K:$K,"Current",'06_EVIDENCE_REGISTER'!$I:$I,"&lt;"&amp;TODAY(),'06_EVIDENCE_REGISTER'!$I:$I,"&lt;&gt;")&gt;0,"Current evidence","Missing / stale / mismatched")))</f>
        <v/>
      </c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MARK-T-054</t>
        </is>
      </c>
      <c r="B58" s="72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  <c r="M58" s="16">
        <f>IF(B58="","",IF(L58="","Missing evidence",IF(COUNTIFS('06_EVIDENCE_REGISTER'!$A:$A,L58,'06_EVIDENCE_REGISTER'!$B:$B,A58,'06_EVIDENCE_REGISTER'!$K:$K,"Current")-COUNTIFS('06_EVIDENCE_REGISTER'!$A:$A,L58,'06_EVIDENCE_REGISTER'!$B:$B,A58,'06_EVIDENCE_REGISTER'!$K:$K,"Current",'06_EVIDENCE_REGISTER'!$I:$I,"&lt;"&amp;TODAY(),'06_EVIDENCE_REGISTER'!$I:$I,"&lt;&gt;")&gt;0,"Current evidence","Missing / stale / mismatched")))</f>
        <v/>
      </c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MARK-T-055</t>
        </is>
      </c>
      <c r="B59" s="72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  <c r="M59" s="16">
        <f>IF(B59="","",IF(L59="","Missing evidence",IF(COUNTIFS('06_EVIDENCE_REGISTER'!$A:$A,L59,'06_EVIDENCE_REGISTER'!$B:$B,A59,'06_EVIDENCE_REGISTER'!$K:$K,"Current")-COUNTIFS('06_EVIDENCE_REGISTER'!$A:$A,L59,'06_EVIDENCE_REGISTER'!$B:$B,A59,'06_EVIDENCE_REGISTER'!$K:$K,"Current",'06_EVIDENCE_REGISTER'!$I:$I,"&lt;"&amp;TODAY(),'06_EVIDENCE_REGISTER'!$I:$I,"&lt;&gt;")&gt;0,"Current evidence","Missing / stale / mismatched")))</f>
        <v/>
      </c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MARK-T-056</t>
        </is>
      </c>
      <c r="B60" s="72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  <c r="M60" s="16">
        <f>IF(B60="","",IF(L60="","Missing evidence",IF(COUNTIFS('06_EVIDENCE_REGISTER'!$A:$A,L60,'06_EVIDENCE_REGISTER'!$B:$B,A60,'06_EVIDENCE_REGISTER'!$K:$K,"Current")-COUNTIFS('06_EVIDENCE_REGISTER'!$A:$A,L60,'06_EVIDENCE_REGISTER'!$B:$B,A60,'06_EVIDENCE_REGISTER'!$K:$K,"Current",'06_EVIDENCE_REGISTER'!$I:$I,"&lt;"&amp;TODAY(),'06_EVIDENCE_REGISTER'!$I:$I,"&lt;&gt;")&gt;0,"Current evidence","Missing / stale / mismatched")))</f>
        <v/>
      </c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MARK-T-057</t>
        </is>
      </c>
      <c r="B61" s="72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  <c r="M61" s="16">
        <f>IF(B61="","",IF(L61="","Missing evidence",IF(COUNTIFS('06_EVIDENCE_REGISTER'!$A:$A,L61,'06_EVIDENCE_REGISTER'!$B:$B,A61,'06_EVIDENCE_REGISTER'!$K:$K,"Current")-COUNTIFS('06_EVIDENCE_REGISTER'!$A:$A,L61,'06_EVIDENCE_REGISTER'!$B:$B,A61,'06_EVIDENCE_REGISTER'!$K:$K,"Current",'06_EVIDENCE_REGISTER'!$I:$I,"&lt;"&amp;TODAY(),'06_EVIDENCE_REGISTER'!$I:$I,"&lt;&gt;")&gt;0,"Current evidence","Missing / stale / mismatched")))</f>
        <v/>
      </c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MARK-T-058</t>
        </is>
      </c>
      <c r="B62" s="72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  <c r="M62" s="16">
        <f>IF(B62="","",IF(L62="","Missing evidence",IF(COUNTIFS('06_EVIDENCE_REGISTER'!$A:$A,L62,'06_EVIDENCE_REGISTER'!$B:$B,A62,'06_EVIDENCE_REGISTER'!$K:$K,"Current")-COUNTIFS('06_EVIDENCE_REGISTER'!$A:$A,L62,'06_EVIDENCE_REGISTER'!$B:$B,A62,'06_EVIDENCE_REGISTER'!$K:$K,"Current",'06_EVIDENCE_REGISTER'!$I:$I,"&lt;"&amp;TODAY(),'06_EVIDENCE_REGISTER'!$I:$I,"&lt;&gt;")&gt;0,"Current evidence","Missing / stale / mismatched")))</f>
        <v/>
      </c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MARK-T-059</t>
        </is>
      </c>
      <c r="B63" s="72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16">
        <f>IF(B63="","",IF(L63="","Missing evidence",IF(COUNTIFS('06_EVIDENCE_REGISTER'!$A:$A,L63,'06_EVIDENCE_REGISTER'!$B:$B,A63,'06_EVIDENCE_REGISTER'!$K:$K,"Current")-COUNTIFS('06_EVIDENCE_REGISTER'!$A:$A,L63,'06_EVIDENCE_REGISTER'!$B:$B,A63,'06_EVIDENCE_REGISTER'!$K:$K,"Current",'06_EVIDENCE_REGISTER'!$I:$I,"&lt;"&amp;TODAY(),'06_EVIDENCE_REGISTER'!$I:$I,"&lt;&gt;")&gt;0,"Current evidence","Missing / stale / mismatched")))</f>
        <v/>
      </c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MARK-T-060</t>
        </is>
      </c>
      <c r="B64" s="72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  <c r="M64" s="16">
        <f>IF(B64="","",IF(L64="","Missing evidence",IF(COUNTIFS('06_EVIDENCE_REGISTER'!$A:$A,L64,'06_EVIDENCE_REGISTER'!$B:$B,A64,'06_EVIDENCE_REGISTER'!$K:$K,"Current")-COUNTIFS('06_EVIDENCE_REGISTER'!$A:$A,L64,'06_EVIDENCE_REGISTER'!$B:$B,A64,'06_EVIDENCE_REGISTER'!$K:$K,"Current",'06_EVIDENCE_REGISTER'!$I:$I,"&lt;"&amp;TODAY(),'06_EVIDENCE_REGISTER'!$I:$I,"&lt;&gt;")&gt;0,"Current evidence","Missing / stale / mismatched")))</f>
        <v/>
      </c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 ht="23" customHeight="1">
      <c r="A67" s="33" t="inlineStr">
        <is>
          <t>B — NOTICE / DISCLOSURE / PUBLICATION LOG</t>
        </is>
      </c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 ht="31" customHeight="1">
      <c r="A68" s="40" t="inlineStr">
        <is>
          <t>Disclosure ID</t>
        </is>
      </c>
      <c r="B68" s="40" t="inlineStr">
        <is>
          <t>Date</t>
        </is>
      </c>
      <c r="C68" s="40" t="inlineStr">
        <is>
          <t>Route</t>
        </is>
      </c>
      <c r="D68" s="40" t="inlineStr">
        <is>
          <t>System/content reference</t>
        </is>
      </c>
      <c r="E68" s="40" t="inlineStr">
        <is>
          <t>Audience / exposed persons</t>
        </is>
      </c>
      <c r="F68" s="40" t="inlineStr">
        <is>
          <t>Disclosure text / label</t>
        </is>
      </c>
      <c r="G68" s="40" t="inlineStr">
        <is>
          <t>Placement / channel</t>
        </is>
      </c>
      <c r="H68" s="40" t="inlineStr">
        <is>
          <t>Timing</t>
        </is>
      </c>
      <c r="I68" s="40" t="inlineStr">
        <is>
          <t>Accessibility check</t>
        </is>
      </c>
      <c r="J68" s="40" t="inlineStr">
        <is>
          <t>Editorial / artistic exception?</t>
        </is>
      </c>
      <c r="K68" s="40" t="inlineStr">
        <is>
          <t>Owner</t>
        </is>
      </c>
      <c r="L68" s="40" t="inlineStr">
        <is>
          <t>Evidence ID</t>
        </is>
      </c>
      <c r="M68" s="40" t="inlineStr">
        <is>
          <t>Evidence state</t>
        </is>
      </c>
      <c r="N68" s="40" t="inlineStr">
        <is>
          <t>Notes</t>
        </is>
      </c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DISC-0001</t>
        </is>
      </c>
      <c r="B69" s="72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16">
        <f>IF(B69="","",IF(L69="","Missing evidence",IF(COUNTIFS('06_EVIDENCE_REGISTER'!$A:$A,L69,'06_EVIDENCE_REGISTER'!$B:$B,A69,'06_EVIDENCE_REGISTER'!$K:$K,"Current")-COUNTIFS('06_EVIDENCE_REGISTER'!$A:$A,L69,'06_EVIDENCE_REGISTER'!$B:$B,A69,'06_EVIDENCE_REGISTER'!$K:$K,"Current",'06_EVIDENCE_REGISTER'!$I:$I,"&lt;"&amp;TODAY(),'06_EVIDENCE_REGISTER'!$I:$I,"&lt;&gt;")&gt;0,"Current evidence","Missing / stale / mismatched")))</f>
        <v/>
      </c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DISC-0002</t>
        </is>
      </c>
      <c r="B70" s="72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16">
        <f>IF(B70="","",IF(L70="","Missing evidence",IF(COUNTIFS('06_EVIDENCE_REGISTER'!$A:$A,L70,'06_EVIDENCE_REGISTER'!$B:$B,A70,'06_EVIDENCE_REGISTER'!$K:$K,"Current")-COUNTIFS('06_EVIDENCE_REGISTER'!$A:$A,L70,'06_EVIDENCE_REGISTER'!$B:$B,A70,'06_EVIDENCE_REGISTER'!$K:$K,"Current",'06_EVIDENCE_REGISTER'!$I:$I,"&lt;"&amp;TODAY(),'06_EVIDENCE_REGISTER'!$I:$I,"&lt;&gt;")&gt;0,"Current evidence","Missing / stale / mismatched")))</f>
        <v/>
      </c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DISC-0003</t>
        </is>
      </c>
      <c r="B71" s="72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16">
        <f>IF(B71="","",IF(L71="","Missing evidence",IF(COUNTIFS('06_EVIDENCE_REGISTER'!$A:$A,L71,'06_EVIDENCE_REGISTER'!$B:$B,A71,'06_EVIDENCE_REGISTER'!$K:$K,"Current")-COUNTIFS('06_EVIDENCE_REGISTER'!$A:$A,L71,'06_EVIDENCE_REGISTER'!$B:$B,A71,'06_EVIDENCE_REGISTER'!$K:$K,"Current",'06_EVIDENCE_REGISTER'!$I:$I,"&lt;"&amp;TODAY(),'06_EVIDENCE_REGISTER'!$I:$I,"&lt;&gt;")&gt;0,"Current evidence","Missing / stale / mismatched")))</f>
        <v/>
      </c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DISC-0004</t>
        </is>
      </c>
      <c r="B72" s="72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16">
        <f>IF(B72="","",IF(L72="","Missing evidence",IF(COUNTIFS('06_EVIDENCE_REGISTER'!$A:$A,L72,'06_EVIDENCE_REGISTER'!$B:$B,A72,'06_EVIDENCE_REGISTER'!$K:$K,"Current")-COUNTIFS('06_EVIDENCE_REGISTER'!$A:$A,L72,'06_EVIDENCE_REGISTER'!$B:$B,A72,'06_EVIDENCE_REGISTER'!$K:$K,"Current",'06_EVIDENCE_REGISTER'!$I:$I,"&lt;"&amp;TODAY(),'06_EVIDENCE_REGISTER'!$I:$I,"&lt;&gt;")&gt;0,"Current evidence","Missing / stale / mismatched")))</f>
        <v/>
      </c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DISC-0005</t>
        </is>
      </c>
      <c r="B73" s="72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16">
        <f>IF(B73="","",IF(L73="","Missing evidence",IF(COUNTIFS('06_EVIDENCE_REGISTER'!$A:$A,L73,'06_EVIDENCE_REGISTER'!$B:$B,A73,'06_EVIDENCE_REGISTER'!$K:$K,"Current")-COUNTIFS('06_EVIDENCE_REGISTER'!$A:$A,L73,'06_EVIDENCE_REGISTER'!$B:$B,A73,'06_EVIDENCE_REGISTER'!$K:$K,"Current",'06_EVIDENCE_REGISTER'!$I:$I,"&lt;"&amp;TODAY(),'06_EVIDENCE_REGISTER'!$I:$I,"&lt;&gt;")&gt;0,"Current evidence","Missing / stale / mismatched")))</f>
        <v/>
      </c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DISC-0006</t>
        </is>
      </c>
      <c r="B74" s="72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16">
        <f>IF(B74="","",IF(L74="","Missing evidence",IF(COUNTIFS('06_EVIDENCE_REGISTER'!$A:$A,L74,'06_EVIDENCE_REGISTER'!$B:$B,A74,'06_EVIDENCE_REGISTER'!$K:$K,"Current")-COUNTIFS('06_EVIDENCE_REGISTER'!$A:$A,L74,'06_EVIDENCE_REGISTER'!$B:$B,A74,'06_EVIDENCE_REGISTER'!$K:$K,"Current",'06_EVIDENCE_REGISTER'!$I:$I,"&lt;"&amp;TODAY(),'06_EVIDENCE_REGISTER'!$I:$I,"&lt;&gt;")&gt;0,"Current evidence","Missing / stale / mismatched")))</f>
        <v/>
      </c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DISC-0007</t>
        </is>
      </c>
      <c r="B75" s="72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16">
        <f>IF(B75="","",IF(L75="","Missing evidence",IF(COUNTIFS('06_EVIDENCE_REGISTER'!$A:$A,L75,'06_EVIDENCE_REGISTER'!$B:$B,A75,'06_EVIDENCE_REGISTER'!$K:$K,"Current")-COUNTIFS('06_EVIDENCE_REGISTER'!$A:$A,L75,'06_EVIDENCE_REGISTER'!$B:$B,A75,'06_EVIDENCE_REGISTER'!$K:$K,"Current",'06_EVIDENCE_REGISTER'!$I:$I,"&lt;"&amp;TODAY(),'06_EVIDENCE_REGISTER'!$I:$I,"&lt;&gt;")&gt;0,"Current evidence","Missing / stale / mismatched")))</f>
        <v/>
      </c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DISC-0008</t>
        </is>
      </c>
      <c r="B76" s="72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16">
        <f>IF(B76="","",IF(L76="","Missing evidence",IF(COUNTIFS('06_EVIDENCE_REGISTER'!$A:$A,L76,'06_EVIDENCE_REGISTER'!$B:$B,A76,'06_EVIDENCE_REGISTER'!$K:$K,"Current")-COUNTIFS('06_EVIDENCE_REGISTER'!$A:$A,L76,'06_EVIDENCE_REGISTER'!$B:$B,A76,'06_EVIDENCE_REGISTER'!$K:$K,"Current",'06_EVIDENCE_REGISTER'!$I:$I,"&lt;"&amp;TODAY(),'06_EVIDENCE_REGISTER'!$I:$I,"&lt;&gt;")&gt;0,"Current evidence","Missing / stale / mismatched")))</f>
        <v/>
      </c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DISC-0009</t>
        </is>
      </c>
      <c r="B77" s="72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16">
        <f>IF(B77="","",IF(L77="","Missing evidence",IF(COUNTIFS('06_EVIDENCE_REGISTER'!$A:$A,L77,'06_EVIDENCE_REGISTER'!$B:$B,A77,'06_EVIDENCE_REGISTER'!$K:$K,"Current")-COUNTIFS('06_EVIDENCE_REGISTER'!$A:$A,L77,'06_EVIDENCE_REGISTER'!$B:$B,A77,'06_EVIDENCE_REGISTER'!$K:$K,"Current",'06_EVIDENCE_REGISTER'!$I:$I,"&lt;"&amp;TODAY(),'06_EVIDENCE_REGISTER'!$I:$I,"&lt;&gt;")&gt;0,"Current evidence","Missing / stale / mismatched")))</f>
        <v/>
      </c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DISC-0010</t>
        </is>
      </c>
      <c r="B78" s="72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16">
        <f>IF(B78="","",IF(L78="","Missing evidence",IF(COUNTIFS('06_EVIDENCE_REGISTER'!$A:$A,L78,'06_EVIDENCE_REGISTER'!$B:$B,A78,'06_EVIDENCE_REGISTER'!$K:$K,"Current")-COUNTIFS('06_EVIDENCE_REGISTER'!$A:$A,L78,'06_EVIDENCE_REGISTER'!$B:$B,A78,'06_EVIDENCE_REGISTER'!$K:$K,"Current",'06_EVIDENCE_REGISTER'!$I:$I,"&lt;"&amp;TODAY(),'06_EVIDENCE_REGISTER'!$I:$I,"&lt;&gt;")&gt;0,"Current evidence","Missing / stale / mismatched")))</f>
        <v/>
      </c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DISC-0011</t>
        </is>
      </c>
      <c r="B79" s="72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16">
        <f>IF(B79="","",IF(L79="","Missing evidence",IF(COUNTIFS('06_EVIDENCE_REGISTER'!$A:$A,L79,'06_EVIDENCE_REGISTER'!$B:$B,A79,'06_EVIDENCE_REGISTER'!$K:$K,"Current")-COUNTIFS('06_EVIDENCE_REGISTER'!$A:$A,L79,'06_EVIDENCE_REGISTER'!$B:$B,A79,'06_EVIDENCE_REGISTER'!$K:$K,"Current",'06_EVIDENCE_REGISTER'!$I:$I,"&lt;"&amp;TODAY(),'06_EVIDENCE_REGISTER'!$I:$I,"&lt;&gt;")&gt;0,"Current evidence","Missing / stale / mismatched")))</f>
        <v/>
      </c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DISC-0012</t>
        </is>
      </c>
      <c r="B80" s="72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16">
        <f>IF(B80="","",IF(L80="","Missing evidence",IF(COUNTIFS('06_EVIDENCE_REGISTER'!$A:$A,L80,'06_EVIDENCE_REGISTER'!$B:$B,A80,'06_EVIDENCE_REGISTER'!$K:$K,"Current")-COUNTIFS('06_EVIDENCE_REGISTER'!$A:$A,L80,'06_EVIDENCE_REGISTER'!$B:$B,A80,'06_EVIDENCE_REGISTER'!$K:$K,"Current",'06_EVIDENCE_REGISTER'!$I:$I,"&lt;"&amp;TODAY(),'06_EVIDENCE_REGISTER'!$I:$I,"&lt;&gt;")&gt;0,"Current evidence","Missing / stale / mismatched")))</f>
        <v/>
      </c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DISC-0013</t>
        </is>
      </c>
      <c r="B81" s="72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16">
        <f>IF(B81="","",IF(L81="","Missing evidence",IF(COUNTIFS('06_EVIDENCE_REGISTER'!$A:$A,L81,'06_EVIDENCE_REGISTER'!$B:$B,A81,'06_EVIDENCE_REGISTER'!$K:$K,"Current")-COUNTIFS('06_EVIDENCE_REGISTER'!$A:$A,L81,'06_EVIDENCE_REGISTER'!$B:$B,A81,'06_EVIDENCE_REGISTER'!$K:$K,"Current",'06_EVIDENCE_REGISTER'!$I:$I,"&lt;"&amp;TODAY(),'06_EVIDENCE_REGISTER'!$I:$I,"&lt;&gt;")&gt;0,"Current evidence","Missing / stale / mismatched")))</f>
        <v/>
      </c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DISC-0014</t>
        </is>
      </c>
      <c r="B82" s="72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16">
        <f>IF(B82="","",IF(L82="","Missing evidence",IF(COUNTIFS('06_EVIDENCE_REGISTER'!$A:$A,L82,'06_EVIDENCE_REGISTER'!$B:$B,A82,'06_EVIDENCE_REGISTER'!$K:$K,"Current")-COUNTIFS('06_EVIDENCE_REGISTER'!$A:$A,L82,'06_EVIDENCE_REGISTER'!$B:$B,A82,'06_EVIDENCE_REGISTER'!$K:$K,"Current",'06_EVIDENCE_REGISTER'!$I:$I,"&lt;"&amp;TODAY(),'06_EVIDENCE_REGISTER'!$I:$I,"&lt;&gt;")&gt;0,"Current evidence","Missing / stale / mismatched")))</f>
        <v/>
      </c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DISC-0015</t>
        </is>
      </c>
      <c r="B83" s="72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16">
        <f>IF(B83="","",IF(L83="","Missing evidence",IF(COUNTIFS('06_EVIDENCE_REGISTER'!$A:$A,L83,'06_EVIDENCE_REGISTER'!$B:$B,A83,'06_EVIDENCE_REGISTER'!$K:$K,"Current")-COUNTIFS('06_EVIDENCE_REGISTER'!$A:$A,L83,'06_EVIDENCE_REGISTER'!$B:$B,A83,'06_EVIDENCE_REGISTER'!$K:$K,"Current",'06_EVIDENCE_REGISTER'!$I:$I,"&lt;"&amp;TODAY(),'06_EVIDENCE_REGISTER'!$I:$I,"&lt;&gt;")&gt;0,"Current evidence","Missing / stale / mismatched")))</f>
        <v/>
      </c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DISC-0016</t>
        </is>
      </c>
      <c r="B84" s="72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16">
        <f>IF(B84="","",IF(L84="","Missing evidence",IF(COUNTIFS('06_EVIDENCE_REGISTER'!$A:$A,L84,'06_EVIDENCE_REGISTER'!$B:$B,A84,'06_EVIDENCE_REGISTER'!$K:$K,"Current")-COUNTIFS('06_EVIDENCE_REGISTER'!$A:$A,L84,'06_EVIDENCE_REGISTER'!$B:$B,A84,'06_EVIDENCE_REGISTER'!$K:$K,"Current",'06_EVIDENCE_REGISTER'!$I:$I,"&lt;"&amp;TODAY(),'06_EVIDENCE_REGISTER'!$I:$I,"&lt;&gt;")&gt;0,"Current evidence","Missing / stale / mismatched")))</f>
        <v/>
      </c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DISC-0017</t>
        </is>
      </c>
      <c r="B85" s="72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46" t="n"/>
      <c r="L85" s="46" t="n"/>
      <c r="M85" s="16">
        <f>IF(B85="","",IF(L85="","Missing evidence",IF(COUNTIFS('06_EVIDENCE_REGISTER'!$A:$A,L85,'06_EVIDENCE_REGISTER'!$B:$B,A85,'06_EVIDENCE_REGISTER'!$K:$K,"Current")-COUNTIFS('06_EVIDENCE_REGISTER'!$A:$A,L85,'06_EVIDENCE_REGISTER'!$B:$B,A85,'06_EVIDENCE_REGISTER'!$K:$K,"Current",'06_EVIDENCE_REGISTER'!$I:$I,"&lt;"&amp;TODAY(),'06_EVIDENCE_REGISTER'!$I:$I,"&lt;&gt;")&gt;0,"Current evidence","Missing / stale / mismatched")))</f>
        <v/>
      </c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DISC-0018</t>
        </is>
      </c>
      <c r="B86" s="72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46" t="n"/>
      <c r="L86" s="46" t="n"/>
      <c r="M86" s="16">
        <f>IF(B86="","",IF(L86="","Missing evidence",IF(COUNTIFS('06_EVIDENCE_REGISTER'!$A:$A,L86,'06_EVIDENCE_REGISTER'!$B:$B,A86,'06_EVIDENCE_REGISTER'!$K:$K,"Current")-COUNTIFS('06_EVIDENCE_REGISTER'!$A:$A,L86,'06_EVIDENCE_REGISTER'!$B:$B,A86,'06_EVIDENCE_REGISTER'!$K:$K,"Current",'06_EVIDENCE_REGISTER'!$I:$I,"&lt;"&amp;TODAY(),'06_EVIDENCE_REGISTER'!$I:$I,"&lt;&gt;")&gt;0,"Current evidence","Missing / stale / mismatched")))</f>
        <v/>
      </c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DISC-0019</t>
        </is>
      </c>
      <c r="B87" s="72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  <c r="M87" s="16">
        <f>IF(B87="","",IF(L87="","Missing evidence",IF(COUNTIFS('06_EVIDENCE_REGISTER'!$A:$A,L87,'06_EVIDENCE_REGISTER'!$B:$B,A87,'06_EVIDENCE_REGISTER'!$K:$K,"Current")-COUNTIFS('06_EVIDENCE_REGISTER'!$A:$A,L87,'06_EVIDENCE_REGISTER'!$B:$B,A87,'06_EVIDENCE_REGISTER'!$K:$K,"Current",'06_EVIDENCE_REGISTER'!$I:$I,"&lt;"&amp;TODAY(),'06_EVIDENCE_REGISTER'!$I:$I,"&lt;&gt;")&gt;0,"Current evidence","Missing / stale / mismatched")))</f>
        <v/>
      </c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DISC-0020</t>
        </is>
      </c>
      <c r="B88" s="72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46" t="n"/>
      <c r="L88" s="46" t="n"/>
      <c r="M88" s="16">
        <f>IF(B88="","",IF(L88="","Missing evidence",IF(COUNTIFS('06_EVIDENCE_REGISTER'!$A:$A,L88,'06_EVIDENCE_REGISTER'!$B:$B,A88,'06_EVIDENCE_REGISTER'!$K:$K,"Current")-COUNTIFS('06_EVIDENCE_REGISTER'!$A:$A,L88,'06_EVIDENCE_REGISTER'!$B:$B,A88,'06_EVIDENCE_REGISTER'!$K:$K,"Current",'06_EVIDENCE_REGISTER'!$I:$I,"&lt;"&amp;TODAY(),'06_EVIDENCE_REGISTER'!$I:$I,"&lt;&gt;")&gt;0,"Current evidence","Missing / stale / mismatched")))</f>
        <v/>
      </c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DISC-0021</t>
        </is>
      </c>
      <c r="B89" s="72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16">
        <f>IF(B89="","",IF(L89="","Missing evidence",IF(COUNTIFS('06_EVIDENCE_REGISTER'!$A:$A,L89,'06_EVIDENCE_REGISTER'!$B:$B,A89,'06_EVIDENCE_REGISTER'!$K:$K,"Current")-COUNTIFS('06_EVIDENCE_REGISTER'!$A:$A,L89,'06_EVIDENCE_REGISTER'!$B:$B,A89,'06_EVIDENCE_REGISTER'!$K:$K,"Current",'06_EVIDENCE_REGISTER'!$I:$I,"&lt;"&amp;TODAY(),'06_EVIDENCE_REGISTER'!$I:$I,"&lt;&gt;")&gt;0,"Current evidence","Missing / stale / mismatched")))</f>
        <v/>
      </c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DISC-0022</t>
        </is>
      </c>
      <c r="B90" s="72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  <c r="M90" s="16">
        <f>IF(B90="","",IF(L90="","Missing evidence",IF(COUNTIFS('06_EVIDENCE_REGISTER'!$A:$A,L90,'06_EVIDENCE_REGISTER'!$B:$B,A90,'06_EVIDENCE_REGISTER'!$K:$K,"Current")-COUNTIFS('06_EVIDENCE_REGISTER'!$A:$A,L90,'06_EVIDENCE_REGISTER'!$B:$B,A90,'06_EVIDENCE_REGISTER'!$K:$K,"Current",'06_EVIDENCE_REGISTER'!$I:$I,"&lt;"&amp;TODAY(),'06_EVIDENCE_REGISTER'!$I:$I,"&lt;&gt;")&gt;0,"Current evidence","Missing / stale / mismatched")))</f>
        <v/>
      </c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DISC-0023</t>
        </is>
      </c>
      <c r="B91" s="72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46" t="n"/>
      <c r="L91" s="46" t="n"/>
      <c r="M91" s="16">
        <f>IF(B91="","",IF(L91="","Missing evidence",IF(COUNTIFS('06_EVIDENCE_REGISTER'!$A:$A,L91,'06_EVIDENCE_REGISTER'!$B:$B,A91,'06_EVIDENCE_REGISTER'!$K:$K,"Current")-COUNTIFS('06_EVIDENCE_REGISTER'!$A:$A,L91,'06_EVIDENCE_REGISTER'!$B:$B,A91,'06_EVIDENCE_REGISTER'!$K:$K,"Current",'06_EVIDENCE_REGISTER'!$I:$I,"&lt;"&amp;TODAY(),'06_EVIDENCE_REGISTER'!$I:$I,"&lt;&gt;")&gt;0,"Current evidence","Missing / stale / mismatched")))</f>
        <v/>
      </c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DISC-0024</t>
        </is>
      </c>
      <c r="B92" s="72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46" t="n"/>
      <c r="L92" s="46" t="n"/>
      <c r="M92" s="16">
        <f>IF(B92="","",IF(L92="","Missing evidence",IF(COUNTIFS('06_EVIDENCE_REGISTER'!$A:$A,L92,'06_EVIDENCE_REGISTER'!$B:$B,A92,'06_EVIDENCE_REGISTER'!$K:$K,"Current")-COUNTIFS('06_EVIDENCE_REGISTER'!$A:$A,L92,'06_EVIDENCE_REGISTER'!$B:$B,A92,'06_EVIDENCE_REGISTER'!$K:$K,"Current",'06_EVIDENCE_REGISTER'!$I:$I,"&lt;"&amp;TODAY(),'06_EVIDENCE_REGISTER'!$I:$I,"&lt;&gt;")&gt;0,"Current evidence","Missing / stale / mismatched")))</f>
        <v/>
      </c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DISC-0025</t>
        </is>
      </c>
      <c r="B93" s="72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46" t="n"/>
      <c r="L93" s="46" t="n"/>
      <c r="M93" s="16">
        <f>IF(B93="","",IF(L93="","Missing evidence",IF(COUNTIFS('06_EVIDENCE_REGISTER'!$A:$A,L93,'06_EVIDENCE_REGISTER'!$B:$B,A93,'06_EVIDENCE_REGISTER'!$K:$K,"Current")-COUNTIFS('06_EVIDENCE_REGISTER'!$A:$A,L93,'06_EVIDENCE_REGISTER'!$B:$B,A93,'06_EVIDENCE_REGISTER'!$K:$K,"Current",'06_EVIDENCE_REGISTER'!$I:$I,"&lt;"&amp;TODAY(),'06_EVIDENCE_REGISTER'!$I:$I,"&lt;&gt;")&gt;0,"Current evidence","Missing / stale / mismatched")))</f>
        <v/>
      </c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DISC-0026</t>
        </is>
      </c>
      <c r="B94" s="72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46" t="n"/>
      <c r="L94" s="46" t="n"/>
      <c r="M94" s="16">
        <f>IF(B94="","",IF(L94="","Missing evidence",IF(COUNTIFS('06_EVIDENCE_REGISTER'!$A:$A,L94,'06_EVIDENCE_REGISTER'!$B:$B,A94,'06_EVIDENCE_REGISTER'!$K:$K,"Current")-COUNTIFS('06_EVIDENCE_REGISTER'!$A:$A,L94,'06_EVIDENCE_REGISTER'!$B:$B,A94,'06_EVIDENCE_REGISTER'!$K:$K,"Current",'06_EVIDENCE_REGISTER'!$I:$I,"&lt;"&amp;TODAY(),'06_EVIDENCE_REGISTER'!$I:$I,"&lt;&gt;")&gt;0,"Current evidence","Missing / stale / mismatched")))</f>
        <v/>
      </c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DISC-0027</t>
        </is>
      </c>
      <c r="B95" s="72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46" t="n"/>
      <c r="L95" s="46" t="n"/>
      <c r="M95" s="16">
        <f>IF(B95="","",IF(L95="","Missing evidence",IF(COUNTIFS('06_EVIDENCE_REGISTER'!$A:$A,L95,'06_EVIDENCE_REGISTER'!$B:$B,A95,'06_EVIDENCE_REGISTER'!$K:$K,"Current")-COUNTIFS('06_EVIDENCE_REGISTER'!$A:$A,L95,'06_EVIDENCE_REGISTER'!$B:$B,A95,'06_EVIDENCE_REGISTER'!$K:$K,"Current",'06_EVIDENCE_REGISTER'!$I:$I,"&lt;"&amp;TODAY(),'06_EVIDENCE_REGISTER'!$I:$I,"&lt;&gt;")&gt;0,"Current evidence","Missing / stale / mismatched")))</f>
        <v/>
      </c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DISC-0028</t>
        </is>
      </c>
      <c r="B96" s="72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46" t="n"/>
      <c r="L96" s="46" t="n"/>
      <c r="M96" s="16">
        <f>IF(B96="","",IF(L96="","Missing evidence",IF(COUNTIFS('06_EVIDENCE_REGISTER'!$A:$A,L96,'06_EVIDENCE_REGISTER'!$B:$B,A96,'06_EVIDENCE_REGISTER'!$K:$K,"Current")-COUNTIFS('06_EVIDENCE_REGISTER'!$A:$A,L96,'06_EVIDENCE_REGISTER'!$B:$B,A96,'06_EVIDENCE_REGISTER'!$K:$K,"Current",'06_EVIDENCE_REGISTER'!$I:$I,"&lt;"&amp;TODAY(),'06_EVIDENCE_REGISTER'!$I:$I,"&lt;&gt;")&gt;0,"Current evidence","Missing / stale / mismatched")))</f>
        <v/>
      </c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DISC-0029</t>
        </is>
      </c>
      <c r="B97" s="72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46" t="n"/>
      <c r="L97" s="46" t="n"/>
      <c r="M97" s="16">
        <f>IF(B97="","",IF(L97="","Missing evidence",IF(COUNTIFS('06_EVIDENCE_REGISTER'!$A:$A,L97,'06_EVIDENCE_REGISTER'!$B:$B,A97,'06_EVIDENCE_REGISTER'!$K:$K,"Current")-COUNTIFS('06_EVIDENCE_REGISTER'!$A:$A,L97,'06_EVIDENCE_REGISTER'!$B:$B,A97,'06_EVIDENCE_REGISTER'!$K:$K,"Current",'06_EVIDENCE_REGISTER'!$I:$I,"&lt;"&amp;TODAY(),'06_EVIDENCE_REGISTER'!$I:$I,"&lt;&gt;")&gt;0,"Current evidence","Missing / stale / mismatched")))</f>
        <v/>
      </c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DISC-0030</t>
        </is>
      </c>
      <c r="B98" s="72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46" t="n"/>
      <c r="L98" s="46" t="n"/>
      <c r="M98" s="16">
        <f>IF(B98="","",IF(L98="","Missing evidence",IF(COUNTIFS('06_EVIDENCE_REGISTER'!$A:$A,L98,'06_EVIDENCE_REGISTER'!$B:$B,A98,'06_EVIDENCE_REGISTER'!$K:$K,"Current")-COUNTIFS('06_EVIDENCE_REGISTER'!$A:$A,L98,'06_EVIDENCE_REGISTER'!$B:$B,A98,'06_EVIDENCE_REGISTER'!$K:$K,"Current",'06_EVIDENCE_REGISTER'!$I:$I,"&lt;"&amp;TODAY(),'06_EVIDENCE_REGISTER'!$I:$I,"&lt;&gt;")&gt;0,"Current evidence","Missing / stale / mismatched")))</f>
        <v/>
      </c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DISC-0031</t>
        </is>
      </c>
      <c r="B99" s="72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46" t="n"/>
      <c r="L99" s="46" t="n"/>
      <c r="M99" s="16">
        <f>IF(B99="","",IF(L99="","Missing evidence",IF(COUNTIFS('06_EVIDENCE_REGISTER'!$A:$A,L99,'06_EVIDENCE_REGISTER'!$B:$B,A99,'06_EVIDENCE_REGISTER'!$K:$K,"Current")-COUNTIFS('06_EVIDENCE_REGISTER'!$A:$A,L99,'06_EVIDENCE_REGISTER'!$B:$B,A99,'06_EVIDENCE_REGISTER'!$K:$K,"Current",'06_EVIDENCE_REGISTER'!$I:$I,"&lt;"&amp;TODAY(),'06_EVIDENCE_REGISTER'!$I:$I,"&lt;&gt;")&gt;0,"Current evidence","Missing / stale / mismatched")))</f>
        <v/>
      </c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DISC-0032</t>
        </is>
      </c>
      <c r="B100" s="72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46" t="n"/>
      <c r="L100" s="46" t="n"/>
      <c r="M100" s="16">
        <f>IF(B100="","",IF(L100="","Missing evidence",IF(COUNTIFS('06_EVIDENCE_REGISTER'!$A:$A,L100,'06_EVIDENCE_REGISTER'!$B:$B,A100,'06_EVIDENCE_REGISTER'!$K:$K,"Current")-COUNTIFS('06_EVIDENCE_REGISTER'!$A:$A,L100,'06_EVIDENCE_REGISTER'!$B:$B,A100,'06_EVIDENCE_REGISTER'!$K:$K,"Current",'06_EVIDENCE_REGISTER'!$I:$I,"&lt;"&amp;TODAY(),'06_EVIDENCE_REGISTER'!$I:$I,"&lt;&gt;")&gt;0,"Current evidence","Missing / stale / mismatched")))</f>
        <v/>
      </c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DISC-0033</t>
        </is>
      </c>
      <c r="B101" s="72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46" t="n"/>
      <c r="L101" s="46" t="n"/>
      <c r="M101" s="16">
        <f>IF(B101="","",IF(L101="","Missing evidence",IF(COUNTIFS('06_EVIDENCE_REGISTER'!$A:$A,L101,'06_EVIDENCE_REGISTER'!$B:$B,A101,'06_EVIDENCE_REGISTER'!$K:$K,"Current")-COUNTIFS('06_EVIDENCE_REGISTER'!$A:$A,L101,'06_EVIDENCE_REGISTER'!$B:$B,A101,'06_EVIDENCE_REGISTER'!$K:$K,"Current",'06_EVIDENCE_REGISTER'!$I:$I,"&lt;"&amp;TODAY(),'06_EVIDENCE_REGISTER'!$I:$I,"&lt;&gt;")&gt;0,"Current evidence","Missing / stale / mismatched")))</f>
        <v/>
      </c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DISC-0034</t>
        </is>
      </c>
      <c r="B102" s="72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46" t="n"/>
      <c r="L102" s="46" t="n"/>
      <c r="M102" s="16">
        <f>IF(B102="","",IF(L102="","Missing evidence",IF(COUNTIFS('06_EVIDENCE_REGISTER'!$A:$A,L102,'06_EVIDENCE_REGISTER'!$B:$B,A102,'06_EVIDENCE_REGISTER'!$K:$K,"Current")-COUNTIFS('06_EVIDENCE_REGISTER'!$A:$A,L102,'06_EVIDENCE_REGISTER'!$B:$B,A102,'06_EVIDENCE_REGISTER'!$K:$K,"Current",'06_EVIDENCE_REGISTER'!$I:$I,"&lt;"&amp;TODAY(),'06_EVIDENCE_REGISTER'!$I:$I,"&lt;&gt;")&gt;0,"Current evidence","Missing / stale / mismatched")))</f>
        <v/>
      </c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DISC-0035</t>
        </is>
      </c>
      <c r="B103" s="72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46" t="n"/>
      <c r="M103" s="16">
        <f>IF(B103="","",IF(L103="","Missing evidence",IF(COUNTIFS('06_EVIDENCE_REGISTER'!$A:$A,L103,'06_EVIDENCE_REGISTER'!$B:$B,A103,'06_EVIDENCE_REGISTER'!$K:$K,"Current")-COUNTIFS('06_EVIDENCE_REGISTER'!$A:$A,L103,'06_EVIDENCE_REGISTER'!$B:$B,A103,'06_EVIDENCE_REGISTER'!$K:$K,"Current",'06_EVIDENCE_REGISTER'!$I:$I,"&lt;"&amp;TODAY(),'06_EVIDENCE_REGISTER'!$I:$I,"&lt;&gt;")&gt;0,"Current evidence","Missing / stale / mismatched")))</f>
        <v/>
      </c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DISC-0036</t>
        </is>
      </c>
      <c r="B104" s="72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46" t="n"/>
      <c r="M104" s="16">
        <f>IF(B104="","",IF(L104="","Missing evidence",IF(COUNTIFS('06_EVIDENCE_REGISTER'!$A:$A,L104,'06_EVIDENCE_REGISTER'!$B:$B,A104,'06_EVIDENCE_REGISTER'!$K:$K,"Current")-COUNTIFS('06_EVIDENCE_REGISTER'!$A:$A,L104,'06_EVIDENCE_REGISTER'!$B:$B,A104,'06_EVIDENCE_REGISTER'!$K:$K,"Current",'06_EVIDENCE_REGISTER'!$I:$I,"&lt;"&amp;TODAY(),'06_EVIDENCE_REGISTER'!$I:$I,"&lt;&gt;")&gt;0,"Current evidence","Missing / stale / mismatched")))</f>
        <v/>
      </c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DISC-0037</t>
        </is>
      </c>
      <c r="B105" s="72" t="n"/>
      <c r="C105" s="46" t="n"/>
      <c r="D105" s="46" t="n"/>
      <c r="E105" s="46" t="n"/>
      <c r="F105" s="46" t="n"/>
      <c r="G105" s="46" t="n"/>
      <c r="H105" s="46" t="n"/>
      <c r="I105" s="46" t="n"/>
      <c r="J105" s="46" t="n"/>
      <c r="K105" s="46" t="n"/>
      <c r="L105" s="46" t="n"/>
      <c r="M105" s="16">
        <f>IF(B105="","",IF(L105="","Missing evidence",IF(COUNTIFS('06_EVIDENCE_REGISTER'!$A:$A,L105,'06_EVIDENCE_REGISTER'!$B:$B,A105,'06_EVIDENCE_REGISTER'!$K:$K,"Current")-COUNTIFS('06_EVIDENCE_REGISTER'!$A:$A,L105,'06_EVIDENCE_REGISTER'!$B:$B,A105,'06_EVIDENCE_REGISTER'!$K:$K,"Current",'06_EVIDENCE_REGISTER'!$I:$I,"&lt;"&amp;TODAY(),'06_EVIDENCE_REGISTER'!$I:$I,"&lt;&gt;")&gt;0,"Current evidence","Missing / stale / mismatched")))</f>
        <v/>
      </c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DISC-0038</t>
        </is>
      </c>
      <c r="B106" s="72" t="n"/>
      <c r="C106" s="46" t="n"/>
      <c r="D106" s="46" t="n"/>
      <c r="E106" s="46" t="n"/>
      <c r="F106" s="46" t="n"/>
      <c r="G106" s="46" t="n"/>
      <c r="H106" s="46" t="n"/>
      <c r="I106" s="46" t="n"/>
      <c r="J106" s="46" t="n"/>
      <c r="K106" s="46" t="n"/>
      <c r="L106" s="46" t="n"/>
      <c r="M106" s="16">
        <f>IF(B106="","",IF(L106="","Missing evidence",IF(COUNTIFS('06_EVIDENCE_REGISTER'!$A:$A,L106,'06_EVIDENCE_REGISTER'!$B:$B,A106,'06_EVIDENCE_REGISTER'!$K:$K,"Current")-COUNTIFS('06_EVIDENCE_REGISTER'!$A:$A,L106,'06_EVIDENCE_REGISTER'!$B:$B,A106,'06_EVIDENCE_REGISTER'!$K:$K,"Current",'06_EVIDENCE_REGISTER'!$I:$I,"&lt;"&amp;TODAY(),'06_EVIDENCE_REGISTER'!$I:$I,"&lt;&gt;")&gt;0,"Current evidence","Missing / stale / mismatched")))</f>
        <v/>
      </c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DISC-0039</t>
        </is>
      </c>
      <c r="B107" s="72" t="n"/>
      <c r="C107" s="46" t="n"/>
      <c r="D107" s="46" t="n"/>
      <c r="E107" s="46" t="n"/>
      <c r="F107" s="46" t="n"/>
      <c r="G107" s="46" t="n"/>
      <c r="H107" s="46" t="n"/>
      <c r="I107" s="46" t="n"/>
      <c r="J107" s="46" t="n"/>
      <c r="K107" s="46" t="n"/>
      <c r="L107" s="46" t="n"/>
      <c r="M107" s="16">
        <f>IF(B107="","",IF(L107="","Missing evidence",IF(COUNTIFS('06_EVIDENCE_REGISTER'!$A:$A,L107,'06_EVIDENCE_REGISTER'!$B:$B,A107,'06_EVIDENCE_REGISTER'!$K:$K,"Current")-COUNTIFS('06_EVIDENCE_REGISTER'!$A:$A,L107,'06_EVIDENCE_REGISTER'!$B:$B,A107,'06_EVIDENCE_REGISTER'!$K:$K,"Current",'06_EVIDENCE_REGISTER'!$I:$I,"&lt;"&amp;TODAY(),'06_EVIDENCE_REGISTER'!$I:$I,"&lt;&gt;")&gt;0,"Current evidence","Missing / stale / mismatched")))</f>
        <v/>
      </c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DISC-0040</t>
        </is>
      </c>
      <c r="B108" s="72" t="n"/>
      <c r="C108" s="46" t="n"/>
      <c r="D108" s="46" t="n"/>
      <c r="E108" s="46" t="n"/>
      <c r="F108" s="46" t="n"/>
      <c r="G108" s="46" t="n"/>
      <c r="H108" s="46" t="n"/>
      <c r="I108" s="46" t="n"/>
      <c r="J108" s="46" t="n"/>
      <c r="K108" s="46" t="n"/>
      <c r="L108" s="46" t="n"/>
      <c r="M108" s="16">
        <f>IF(B108="","",IF(L108="","Missing evidence",IF(COUNTIFS('06_EVIDENCE_REGISTER'!$A:$A,L108,'06_EVIDENCE_REGISTER'!$B:$B,A108,'06_EVIDENCE_REGISTER'!$K:$K,"Current")-COUNTIFS('06_EVIDENCE_REGISTER'!$A:$A,L108,'06_EVIDENCE_REGISTER'!$B:$B,A108,'06_EVIDENCE_REGISTER'!$K:$K,"Current",'06_EVIDENCE_REGISTER'!$I:$I,"&lt;"&amp;TODAY(),'06_EVIDENCE_REGISTER'!$I:$I,"&lt;&gt;")&gt;0,"Current evidence","Missing / stale / mismatched")))</f>
        <v/>
      </c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DISC-0041</t>
        </is>
      </c>
      <c r="B109" s="72" t="n"/>
      <c r="C109" s="46" t="n"/>
      <c r="D109" s="46" t="n"/>
      <c r="E109" s="46" t="n"/>
      <c r="F109" s="46" t="n"/>
      <c r="G109" s="46" t="n"/>
      <c r="H109" s="46" t="n"/>
      <c r="I109" s="46" t="n"/>
      <c r="J109" s="46" t="n"/>
      <c r="K109" s="46" t="n"/>
      <c r="L109" s="46" t="n"/>
      <c r="M109" s="16">
        <f>IF(B109="","",IF(L109="","Missing evidence",IF(COUNTIFS('06_EVIDENCE_REGISTER'!$A:$A,L109,'06_EVIDENCE_REGISTER'!$B:$B,A109,'06_EVIDENCE_REGISTER'!$K:$K,"Current")-COUNTIFS('06_EVIDENCE_REGISTER'!$A:$A,L109,'06_EVIDENCE_REGISTER'!$B:$B,A109,'06_EVIDENCE_REGISTER'!$K:$K,"Current",'06_EVIDENCE_REGISTER'!$I:$I,"&lt;"&amp;TODAY(),'06_EVIDENCE_REGISTER'!$I:$I,"&lt;&gt;")&gt;0,"Current evidence","Missing / stale / mismatched")))</f>
        <v/>
      </c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DISC-0042</t>
        </is>
      </c>
      <c r="B110" s="72" t="n"/>
      <c r="C110" s="46" t="n"/>
      <c r="D110" s="46" t="n"/>
      <c r="E110" s="46" t="n"/>
      <c r="F110" s="46" t="n"/>
      <c r="G110" s="46" t="n"/>
      <c r="H110" s="46" t="n"/>
      <c r="I110" s="46" t="n"/>
      <c r="J110" s="46" t="n"/>
      <c r="K110" s="46" t="n"/>
      <c r="L110" s="46" t="n"/>
      <c r="M110" s="16">
        <f>IF(B110="","",IF(L110="","Missing evidence",IF(COUNTIFS('06_EVIDENCE_REGISTER'!$A:$A,L110,'06_EVIDENCE_REGISTER'!$B:$B,A110,'06_EVIDENCE_REGISTER'!$K:$K,"Current")-COUNTIFS('06_EVIDENCE_REGISTER'!$A:$A,L110,'06_EVIDENCE_REGISTER'!$B:$B,A110,'06_EVIDENCE_REGISTER'!$K:$K,"Current",'06_EVIDENCE_REGISTER'!$I:$I,"&lt;"&amp;TODAY(),'06_EVIDENCE_REGISTER'!$I:$I,"&lt;&gt;")&gt;0,"Current evidence","Missing / stale / mismatched")))</f>
        <v/>
      </c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DISC-0043</t>
        </is>
      </c>
      <c r="B111" s="72" t="n"/>
      <c r="C111" s="46" t="n"/>
      <c r="D111" s="46" t="n"/>
      <c r="E111" s="46" t="n"/>
      <c r="F111" s="46" t="n"/>
      <c r="G111" s="46" t="n"/>
      <c r="H111" s="46" t="n"/>
      <c r="I111" s="46" t="n"/>
      <c r="J111" s="46" t="n"/>
      <c r="K111" s="46" t="n"/>
      <c r="L111" s="46" t="n"/>
      <c r="M111" s="16">
        <f>IF(B111="","",IF(L111="","Missing evidence",IF(COUNTIFS('06_EVIDENCE_REGISTER'!$A:$A,L111,'06_EVIDENCE_REGISTER'!$B:$B,A111,'06_EVIDENCE_REGISTER'!$K:$K,"Current")-COUNTIFS('06_EVIDENCE_REGISTER'!$A:$A,L111,'06_EVIDENCE_REGISTER'!$B:$B,A111,'06_EVIDENCE_REGISTER'!$K:$K,"Current",'06_EVIDENCE_REGISTER'!$I:$I,"&lt;"&amp;TODAY(),'06_EVIDENCE_REGISTER'!$I:$I,"&lt;&gt;")&gt;0,"Current evidence","Missing / stale / mismatched")))</f>
        <v/>
      </c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DISC-0044</t>
        </is>
      </c>
      <c r="B112" s="72" t="n"/>
      <c r="C112" s="46" t="n"/>
      <c r="D112" s="46" t="n"/>
      <c r="E112" s="46" t="n"/>
      <c r="F112" s="46" t="n"/>
      <c r="G112" s="46" t="n"/>
      <c r="H112" s="46" t="n"/>
      <c r="I112" s="46" t="n"/>
      <c r="J112" s="46" t="n"/>
      <c r="K112" s="46" t="n"/>
      <c r="L112" s="46" t="n"/>
      <c r="M112" s="16">
        <f>IF(B112="","",IF(L112="","Missing evidence",IF(COUNTIFS('06_EVIDENCE_REGISTER'!$A:$A,L112,'06_EVIDENCE_REGISTER'!$B:$B,A112,'06_EVIDENCE_REGISTER'!$K:$K,"Current")-COUNTIFS('06_EVIDENCE_REGISTER'!$A:$A,L112,'06_EVIDENCE_REGISTER'!$B:$B,A112,'06_EVIDENCE_REGISTER'!$K:$K,"Current",'06_EVIDENCE_REGISTER'!$I:$I,"&lt;"&amp;TODAY(),'06_EVIDENCE_REGISTER'!$I:$I,"&lt;&gt;")&gt;0,"Current evidence","Missing / stale / mismatched")))</f>
        <v/>
      </c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DISC-0045</t>
        </is>
      </c>
      <c r="B113" s="72" t="n"/>
      <c r="C113" s="46" t="n"/>
      <c r="D113" s="46" t="n"/>
      <c r="E113" s="46" t="n"/>
      <c r="F113" s="46" t="n"/>
      <c r="G113" s="46" t="n"/>
      <c r="H113" s="46" t="n"/>
      <c r="I113" s="46" t="n"/>
      <c r="J113" s="46" t="n"/>
      <c r="K113" s="46" t="n"/>
      <c r="L113" s="46" t="n"/>
      <c r="M113" s="16">
        <f>IF(B113="","",IF(L113="","Missing evidence",IF(COUNTIFS('06_EVIDENCE_REGISTER'!$A:$A,L113,'06_EVIDENCE_REGISTER'!$B:$B,A113,'06_EVIDENCE_REGISTER'!$K:$K,"Current")-COUNTIFS('06_EVIDENCE_REGISTER'!$A:$A,L113,'06_EVIDENCE_REGISTER'!$B:$B,A113,'06_EVIDENCE_REGISTER'!$K:$K,"Current",'06_EVIDENCE_REGISTER'!$I:$I,"&lt;"&amp;TODAY(),'06_EVIDENCE_REGISTER'!$I:$I,"&lt;&gt;")&gt;0,"Current evidence","Missing / stale / mismatched")))</f>
        <v/>
      </c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DISC-0046</t>
        </is>
      </c>
      <c r="B114" s="72" t="n"/>
      <c r="C114" s="46" t="n"/>
      <c r="D114" s="46" t="n"/>
      <c r="E114" s="46" t="n"/>
      <c r="F114" s="46" t="n"/>
      <c r="G114" s="46" t="n"/>
      <c r="H114" s="46" t="n"/>
      <c r="I114" s="46" t="n"/>
      <c r="J114" s="46" t="n"/>
      <c r="K114" s="46" t="n"/>
      <c r="L114" s="46" t="n"/>
      <c r="M114" s="16">
        <f>IF(B114="","",IF(L114="","Missing evidence",IF(COUNTIFS('06_EVIDENCE_REGISTER'!$A:$A,L114,'06_EVIDENCE_REGISTER'!$B:$B,A114,'06_EVIDENCE_REGISTER'!$K:$K,"Current")-COUNTIFS('06_EVIDENCE_REGISTER'!$A:$A,L114,'06_EVIDENCE_REGISTER'!$B:$B,A114,'06_EVIDENCE_REGISTER'!$K:$K,"Current",'06_EVIDENCE_REGISTER'!$I:$I,"&lt;"&amp;TODAY(),'06_EVIDENCE_REGISTER'!$I:$I,"&lt;&gt;")&gt;0,"Current evidence","Missing / stale / mismatched")))</f>
        <v/>
      </c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DISC-0047</t>
        </is>
      </c>
      <c r="B115" s="72" t="n"/>
      <c r="C115" s="46" t="n"/>
      <c r="D115" s="46" t="n"/>
      <c r="E115" s="46" t="n"/>
      <c r="F115" s="46" t="n"/>
      <c r="G115" s="46" t="n"/>
      <c r="H115" s="46" t="n"/>
      <c r="I115" s="46" t="n"/>
      <c r="J115" s="46" t="n"/>
      <c r="K115" s="46" t="n"/>
      <c r="L115" s="46" t="n"/>
      <c r="M115" s="16">
        <f>IF(B115="","",IF(L115="","Missing evidence",IF(COUNTIFS('06_EVIDENCE_REGISTER'!$A:$A,L115,'06_EVIDENCE_REGISTER'!$B:$B,A115,'06_EVIDENCE_REGISTER'!$K:$K,"Current")-COUNTIFS('06_EVIDENCE_REGISTER'!$A:$A,L115,'06_EVIDENCE_REGISTER'!$B:$B,A115,'06_EVIDENCE_REGISTER'!$K:$K,"Current",'06_EVIDENCE_REGISTER'!$I:$I,"&lt;"&amp;TODAY(),'06_EVIDENCE_REGISTER'!$I:$I,"&lt;&gt;")&gt;0,"Current evidence","Missing / stale / mismatched")))</f>
        <v/>
      </c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DISC-0048</t>
        </is>
      </c>
      <c r="B116" s="72" t="n"/>
      <c r="C116" s="46" t="n"/>
      <c r="D116" s="46" t="n"/>
      <c r="E116" s="46" t="n"/>
      <c r="F116" s="46" t="n"/>
      <c r="G116" s="46" t="n"/>
      <c r="H116" s="46" t="n"/>
      <c r="I116" s="46" t="n"/>
      <c r="J116" s="46" t="n"/>
      <c r="K116" s="46" t="n"/>
      <c r="L116" s="46" t="n"/>
      <c r="M116" s="16">
        <f>IF(B116="","",IF(L116="","Missing evidence",IF(COUNTIFS('06_EVIDENCE_REGISTER'!$A:$A,L116,'06_EVIDENCE_REGISTER'!$B:$B,A116,'06_EVIDENCE_REGISTER'!$K:$K,"Current")-COUNTIFS('06_EVIDENCE_REGISTER'!$A:$A,L116,'06_EVIDENCE_REGISTER'!$B:$B,A116,'06_EVIDENCE_REGISTER'!$K:$K,"Current",'06_EVIDENCE_REGISTER'!$I:$I,"&lt;"&amp;TODAY(),'06_EVIDENCE_REGISTER'!$I:$I,"&lt;&gt;")&gt;0,"Current evidence","Missing / stale / mismatched")))</f>
        <v/>
      </c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DISC-0049</t>
        </is>
      </c>
      <c r="B117" s="72" t="n"/>
      <c r="C117" s="46" t="n"/>
      <c r="D117" s="46" t="n"/>
      <c r="E117" s="46" t="n"/>
      <c r="F117" s="46" t="n"/>
      <c r="G117" s="46" t="n"/>
      <c r="H117" s="46" t="n"/>
      <c r="I117" s="46" t="n"/>
      <c r="J117" s="46" t="n"/>
      <c r="K117" s="46" t="n"/>
      <c r="L117" s="46" t="n"/>
      <c r="M117" s="16">
        <f>IF(B117="","",IF(L117="","Missing evidence",IF(COUNTIFS('06_EVIDENCE_REGISTER'!$A:$A,L117,'06_EVIDENCE_REGISTER'!$B:$B,A117,'06_EVIDENCE_REGISTER'!$K:$K,"Current")-COUNTIFS('06_EVIDENCE_REGISTER'!$A:$A,L117,'06_EVIDENCE_REGISTER'!$B:$B,A117,'06_EVIDENCE_REGISTER'!$K:$K,"Current",'06_EVIDENCE_REGISTER'!$I:$I,"&lt;"&amp;TODAY(),'06_EVIDENCE_REGISTER'!$I:$I,"&lt;&gt;")&gt;0,"Current evidence","Missing / stale / mismatched")))</f>
        <v/>
      </c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DISC-0050</t>
        </is>
      </c>
      <c r="B118" s="72" t="n"/>
      <c r="C118" s="46" t="n"/>
      <c r="D118" s="46" t="n"/>
      <c r="E118" s="46" t="n"/>
      <c r="F118" s="46" t="n"/>
      <c r="G118" s="46" t="n"/>
      <c r="H118" s="46" t="n"/>
      <c r="I118" s="46" t="n"/>
      <c r="J118" s="46" t="n"/>
      <c r="K118" s="46" t="n"/>
      <c r="L118" s="46" t="n"/>
      <c r="M118" s="16">
        <f>IF(B118="","",IF(L118="","Missing evidence",IF(COUNTIFS('06_EVIDENCE_REGISTER'!$A:$A,L118,'06_EVIDENCE_REGISTER'!$B:$B,A118,'06_EVIDENCE_REGISTER'!$K:$K,"Current")-COUNTIFS('06_EVIDENCE_REGISTER'!$A:$A,L118,'06_EVIDENCE_REGISTER'!$B:$B,A118,'06_EVIDENCE_REGISTER'!$K:$K,"Current",'06_EVIDENCE_REGISTER'!$I:$I,"&lt;"&amp;TODAY(),'06_EVIDENCE_REGISTER'!$I:$I,"&lt;&gt;")&gt;0,"Current evidence","Missing / stale / mismatched")))</f>
        <v/>
      </c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DISC-0051</t>
        </is>
      </c>
      <c r="B119" s="72" t="n"/>
      <c r="C119" s="46" t="n"/>
      <c r="D119" s="46" t="n"/>
      <c r="E119" s="46" t="n"/>
      <c r="F119" s="46" t="n"/>
      <c r="G119" s="46" t="n"/>
      <c r="H119" s="46" t="n"/>
      <c r="I119" s="46" t="n"/>
      <c r="J119" s="46" t="n"/>
      <c r="K119" s="46" t="n"/>
      <c r="L119" s="46" t="n"/>
      <c r="M119" s="16">
        <f>IF(B119="","",IF(L119="","Missing evidence",IF(COUNTIFS('06_EVIDENCE_REGISTER'!$A:$A,L119,'06_EVIDENCE_REGISTER'!$B:$B,A119,'06_EVIDENCE_REGISTER'!$K:$K,"Current")-COUNTIFS('06_EVIDENCE_REGISTER'!$A:$A,L119,'06_EVIDENCE_REGISTER'!$B:$B,A119,'06_EVIDENCE_REGISTER'!$K:$K,"Current",'06_EVIDENCE_REGISTER'!$I:$I,"&lt;"&amp;TODAY(),'06_EVIDENCE_REGISTER'!$I:$I,"&lt;&gt;")&gt;0,"Current evidence","Missing / stale / mismatched")))</f>
        <v/>
      </c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DISC-0052</t>
        </is>
      </c>
      <c r="B120" s="72" t="n"/>
      <c r="C120" s="46" t="n"/>
      <c r="D120" s="46" t="n"/>
      <c r="E120" s="46" t="n"/>
      <c r="F120" s="46" t="n"/>
      <c r="G120" s="46" t="n"/>
      <c r="H120" s="46" t="n"/>
      <c r="I120" s="46" t="n"/>
      <c r="J120" s="46" t="n"/>
      <c r="K120" s="46" t="n"/>
      <c r="L120" s="46" t="n"/>
      <c r="M120" s="16">
        <f>IF(B120="","",IF(L120="","Missing evidence",IF(COUNTIFS('06_EVIDENCE_REGISTER'!$A:$A,L120,'06_EVIDENCE_REGISTER'!$B:$B,A120,'06_EVIDENCE_REGISTER'!$K:$K,"Current")-COUNTIFS('06_EVIDENCE_REGISTER'!$A:$A,L120,'06_EVIDENCE_REGISTER'!$B:$B,A120,'06_EVIDENCE_REGISTER'!$K:$K,"Current",'06_EVIDENCE_REGISTER'!$I:$I,"&lt;"&amp;TODAY(),'06_EVIDENCE_REGISTER'!$I:$I,"&lt;&gt;")&gt;0,"Current evidence","Missing / stale / mismatched")))</f>
        <v/>
      </c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DISC-0053</t>
        </is>
      </c>
      <c r="B121" s="72" t="n"/>
      <c r="C121" s="46" t="n"/>
      <c r="D121" s="46" t="n"/>
      <c r="E121" s="46" t="n"/>
      <c r="F121" s="46" t="n"/>
      <c r="G121" s="46" t="n"/>
      <c r="H121" s="46" t="n"/>
      <c r="I121" s="46" t="n"/>
      <c r="J121" s="46" t="n"/>
      <c r="K121" s="46" t="n"/>
      <c r="L121" s="46" t="n"/>
      <c r="M121" s="16">
        <f>IF(B121="","",IF(L121="","Missing evidence",IF(COUNTIFS('06_EVIDENCE_REGISTER'!$A:$A,L121,'06_EVIDENCE_REGISTER'!$B:$B,A121,'06_EVIDENCE_REGISTER'!$K:$K,"Current")-COUNTIFS('06_EVIDENCE_REGISTER'!$A:$A,L121,'06_EVIDENCE_REGISTER'!$B:$B,A121,'06_EVIDENCE_REGISTER'!$K:$K,"Current",'06_EVIDENCE_REGISTER'!$I:$I,"&lt;"&amp;TODAY(),'06_EVIDENCE_REGISTER'!$I:$I,"&lt;&gt;")&gt;0,"Current evidence","Missing / stale / mismatched")))</f>
        <v/>
      </c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DISC-0054</t>
        </is>
      </c>
      <c r="B122" s="72" t="n"/>
      <c r="C122" s="46" t="n"/>
      <c r="D122" s="46" t="n"/>
      <c r="E122" s="46" t="n"/>
      <c r="F122" s="46" t="n"/>
      <c r="G122" s="46" t="n"/>
      <c r="H122" s="46" t="n"/>
      <c r="I122" s="46" t="n"/>
      <c r="J122" s="46" t="n"/>
      <c r="K122" s="46" t="n"/>
      <c r="L122" s="46" t="n"/>
      <c r="M122" s="16">
        <f>IF(B122="","",IF(L122="","Missing evidence",IF(COUNTIFS('06_EVIDENCE_REGISTER'!$A:$A,L122,'06_EVIDENCE_REGISTER'!$B:$B,A122,'06_EVIDENCE_REGISTER'!$K:$K,"Current")-COUNTIFS('06_EVIDENCE_REGISTER'!$A:$A,L122,'06_EVIDENCE_REGISTER'!$B:$B,A122,'06_EVIDENCE_REGISTER'!$K:$K,"Current",'06_EVIDENCE_REGISTER'!$I:$I,"&lt;"&amp;TODAY(),'06_EVIDENCE_REGISTER'!$I:$I,"&lt;&gt;")&gt;0,"Current evidence","Missing / stale / mismatched")))</f>
        <v/>
      </c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DISC-0055</t>
        </is>
      </c>
      <c r="B123" s="72" t="n"/>
      <c r="C123" s="46" t="n"/>
      <c r="D123" s="46" t="n"/>
      <c r="E123" s="46" t="n"/>
      <c r="F123" s="46" t="n"/>
      <c r="G123" s="46" t="n"/>
      <c r="H123" s="46" t="n"/>
      <c r="I123" s="46" t="n"/>
      <c r="J123" s="46" t="n"/>
      <c r="K123" s="46" t="n"/>
      <c r="L123" s="46" t="n"/>
      <c r="M123" s="16">
        <f>IF(B123="","",IF(L123="","Missing evidence",IF(COUNTIFS('06_EVIDENCE_REGISTER'!$A:$A,L123,'06_EVIDENCE_REGISTER'!$B:$B,A123,'06_EVIDENCE_REGISTER'!$K:$K,"Current")-COUNTIFS('06_EVIDENCE_REGISTER'!$A:$A,L123,'06_EVIDENCE_REGISTER'!$B:$B,A123,'06_EVIDENCE_REGISTER'!$K:$K,"Current",'06_EVIDENCE_REGISTER'!$I:$I,"&lt;"&amp;TODAY(),'06_EVIDENCE_REGISTER'!$I:$I,"&lt;&gt;")&gt;0,"Current evidence","Missing / stale / mismatched")))</f>
        <v/>
      </c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DISC-0056</t>
        </is>
      </c>
      <c r="B124" s="72" t="n"/>
      <c r="C124" s="46" t="n"/>
      <c r="D124" s="46" t="n"/>
      <c r="E124" s="46" t="n"/>
      <c r="F124" s="46" t="n"/>
      <c r="G124" s="46" t="n"/>
      <c r="H124" s="46" t="n"/>
      <c r="I124" s="46" t="n"/>
      <c r="J124" s="46" t="n"/>
      <c r="K124" s="46" t="n"/>
      <c r="L124" s="46" t="n"/>
      <c r="M124" s="16">
        <f>IF(B124="","",IF(L124="","Missing evidence",IF(COUNTIFS('06_EVIDENCE_REGISTER'!$A:$A,L124,'06_EVIDENCE_REGISTER'!$B:$B,A124,'06_EVIDENCE_REGISTER'!$K:$K,"Current")-COUNTIFS('06_EVIDENCE_REGISTER'!$A:$A,L124,'06_EVIDENCE_REGISTER'!$B:$B,A124,'06_EVIDENCE_REGISTER'!$K:$K,"Current",'06_EVIDENCE_REGISTER'!$I:$I,"&lt;"&amp;TODAY(),'06_EVIDENCE_REGISTER'!$I:$I,"&lt;&gt;")&gt;0,"Current evidence","Missing / stale / mismatched")))</f>
        <v/>
      </c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DISC-0057</t>
        </is>
      </c>
      <c r="B125" s="72" t="n"/>
      <c r="C125" s="46" t="n"/>
      <c r="D125" s="46" t="n"/>
      <c r="E125" s="46" t="n"/>
      <c r="F125" s="46" t="n"/>
      <c r="G125" s="46" t="n"/>
      <c r="H125" s="46" t="n"/>
      <c r="I125" s="46" t="n"/>
      <c r="J125" s="46" t="n"/>
      <c r="K125" s="46" t="n"/>
      <c r="L125" s="46" t="n"/>
      <c r="M125" s="16">
        <f>IF(B125="","",IF(L125="","Missing evidence",IF(COUNTIFS('06_EVIDENCE_REGISTER'!$A:$A,L125,'06_EVIDENCE_REGISTER'!$B:$B,A125,'06_EVIDENCE_REGISTER'!$K:$K,"Current")-COUNTIFS('06_EVIDENCE_REGISTER'!$A:$A,L125,'06_EVIDENCE_REGISTER'!$B:$B,A125,'06_EVIDENCE_REGISTER'!$K:$K,"Current",'06_EVIDENCE_REGISTER'!$I:$I,"&lt;"&amp;TODAY(),'06_EVIDENCE_REGISTER'!$I:$I,"&lt;&gt;")&gt;0,"Current evidence","Missing / stale / mismatched")))</f>
        <v/>
      </c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DISC-0058</t>
        </is>
      </c>
      <c r="B126" s="72" t="n"/>
      <c r="C126" s="46" t="n"/>
      <c r="D126" s="46" t="n"/>
      <c r="E126" s="46" t="n"/>
      <c r="F126" s="46" t="n"/>
      <c r="G126" s="46" t="n"/>
      <c r="H126" s="46" t="n"/>
      <c r="I126" s="46" t="n"/>
      <c r="J126" s="46" t="n"/>
      <c r="K126" s="46" t="n"/>
      <c r="L126" s="46" t="n"/>
      <c r="M126" s="16">
        <f>IF(B126="","",IF(L126="","Missing evidence",IF(COUNTIFS('06_EVIDENCE_REGISTER'!$A:$A,L126,'06_EVIDENCE_REGISTER'!$B:$B,A126,'06_EVIDENCE_REGISTER'!$K:$K,"Current")-COUNTIFS('06_EVIDENCE_REGISTER'!$A:$A,L126,'06_EVIDENCE_REGISTER'!$B:$B,A126,'06_EVIDENCE_REGISTER'!$K:$K,"Current",'06_EVIDENCE_REGISTER'!$I:$I,"&lt;"&amp;TODAY(),'06_EVIDENCE_REGISTER'!$I:$I,"&lt;&gt;")&gt;0,"Current evidence","Missing / stale / mismatched")))</f>
        <v/>
      </c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DISC-0059</t>
        </is>
      </c>
      <c r="B127" s="72" t="n"/>
      <c r="C127" s="46" t="n"/>
      <c r="D127" s="46" t="n"/>
      <c r="E127" s="46" t="n"/>
      <c r="F127" s="46" t="n"/>
      <c r="G127" s="46" t="n"/>
      <c r="H127" s="46" t="n"/>
      <c r="I127" s="46" t="n"/>
      <c r="J127" s="46" t="n"/>
      <c r="K127" s="46" t="n"/>
      <c r="L127" s="46" t="n"/>
      <c r="M127" s="16">
        <f>IF(B127="","",IF(L127="","Missing evidence",IF(COUNTIFS('06_EVIDENCE_REGISTER'!$A:$A,L127,'06_EVIDENCE_REGISTER'!$B:$B,A127,'06_EVIDENCE_REGISTER'!$K:$K,"Current")-COUNTIFS('06_EVIDENCE_REGISTER'!$A:$A,L127,'06_EVIDENCE_REGISTER'!$B:$B,A127,'06_EVIDENCE_REGISTER'!$K:$K,"Current",'06_EVIDENCE_REGISTER'!$I:$I,"&lt;"&amp;TODAY(),'06_EVIDENCE_REGISTER'!$I:$I,"&lt;&gt;")&gt;0,"Current evidence","Missing / stale / mismatched")))</f>
        <v/>
      </c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DISC-0060</t>
        </is>
      </c>
      <c r="B128" s="72" t="n"/>
      <c r="C128" s="46" t="n"/>
      <c r="D128" s="46" t="n"/>
      <c r="E128" s="46" t="n"/>
      <c r="F128" s="46" t="n"/>
      <c r="G128" s="46" t="n"/>
      <c r="H128" s="46" t="n"/>
      <c r="I128" s="46" t="n"/>
      <c r="J128" s="46" t="n"/>
      <c r="K128" s="46" t="n"/>
      <c r="L128" s="46" t="n"/>
      <c r="M128" s="16">
        <f>IF(B128="","",IF(L128="","Missing evidence",IF(COUNTIFS('06_EVIDENCE_REGISTER'!$A:$A,L128,'06_EVIDENCE_REGISTER'!$B:$B,A128,'06_EVIDENCE_REGISTER'!$K:$K,"Current")-COUNTIFS('06_EVIDENCE_REGISTER'!$A:$A,L128,'06_EVIDENCE_REGISTER'!$B:$B,A128,'06_EVIDENCE_REGISTER'!$K:$K,"Current",'06_EVIDENCE_REGISTER'!$I:$I,"&lt;"&amp;TODAY(),'06_EVIDENCE_REGISTER'!$I:$I,"&lt;&gt;")&gt;0,"Current evidence","Missing / stale / mismatched")))</f>
        <v/>
      </c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DISC-0061</t>
        </is>
      </c>
      <c r="B129" s="72" t="n"/>
      <c r="C129" s="46" t="n"/>
      <c r="D129" s="46" t="n"/>
      <c r="E129" s="46" t="n"/>
      <c r="F129" s="46" t="n"/>
      <c r="G129" s="46" t="n"/>
      <c r="H129" s="46" t="n"/>
      <c r="I129" s="46" t="n"/>
      <c r="J129" s="46" t="n"/>
      <c r="K129" s="46" t="n"/>
      <c r="L129" s="46" t="n"/>
      <c r="M129" s="16">
        <f>IF(B129="","",IF(L129="","Missing evidence",IF(COUNTIFS('06_EVIDENCE_REGISTER'!$A:$A,L129,'06_EVIDENCE_REGISTER'!$B:$B,A129,'06_EVIDENCE_REGISTER'!$K:$K,"Current")-COUNTIFS('06_EVIDENCE_REGISTER'!$A:$A,L129,'06_EVIDENCE_REGISTER'!$B:$B,A129,'06_EVIDENCE_REGISTER'!$K:$K,"Current",'06_EVIDENCE_REGISTER'!$I:$I,"&lt;"&amp;TODAY(),'06_EVIDENCE_REGISTER'!$I:$I,"&lt;&gt;")&gt;0,"Current evidence","Missing / stale / mismatched")))</f>
        <v/>
      </c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DISC-0062</t>
        </is>
      </c>
      <c r="B130" s="72" t="n"/>
      <c r="C130" s="46" t="n"/>
      <c r="D130" s="46" t="n"/>
      <c r="E130" s="46" t="n"/>
      <c r="F130" s="46" t="n"/>
      <c r="G130" s="46" t="n"/>
      <c r="H130" s="46" t="n"/>
      <c r="I130" s="46" t="n"/>
      <c r="J130" s="46" t="n"/>
      <c r="K130" s="46" t="n"/>
      <c r="L130" s="46" t="n"/>
      <c r="M130" s="16">
        <f>IF(B130="","",IF(L130="","Missing evidence",IF(COUNTIFS('06_EVIDENCE_REGISTER'!$A:$A,L130,'06_EVIDENCE_REGISTER'!$B:$B,A130,'06_EVIDENCE_REGISTER'!$K:$K,"Current")-COUNTIFS('06_EVIDENCE_REGISTER'!$A:$A,L130,'06_EVIDENCE_REGISTER'!$B:$B,A130,'06_EVIDENCE_REGISTER'!$K:$K,"Current",'06_EVIDENCE_REGISTER'!$I:$I,"&lt;"&amp;TODAY(),'06_EVIDENCE_REGISTER'!$I:$I,"&lt;&gt;")&gt;0,"Current evidence","Missing / stale / mismatched")))</f>
        <v/>
      </c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DISC-0063</t>
        </is>
      </c>
      <c r="B131" s="72" t="n"/>
      <c r="C131" s="46" t="n"/>
      <c r="D131" s="46" t="n"/>
      <c r="E131" s="46" t="n"/>
      <c r="F131" s="46" t="n"/>
      <c r="G131" s="46" t="n"/>
      <c r="H131" s="46" t="n"/>
      <c r="I131" s="46" t="n"/>
      <c r="J131" s="46" t="n"/>
      <c r="K131" s="46" t="n"/>
      <c r="L131" s="46" t="n"/>
      <c r="M131" s="16">
        <f>IF(B131="","",IF(L131="","Missing evidence",IF(COUNTIFS('06_EVIDENCE_REGISTER'!$A:$A,L131,'06_EVIDENCE_REGISTER'!$B:$B,A131,'06_EVIDENCE_REGISTER'!$K:$K,"Current")-COUNTIFS('06_EVIDENCE_REGISTER'!$A:$A,L131,'06_EVIDENCE_REGISTER'!$B:$B,A131,'06_EVIDENCE_REGISTER'!$K:$K,"Current",'06_EVIDENCE_REGISTER'!$I:$I,"&lt;"&amp;TODAY(),'06_EVIDENCE_REGISTER'!$I:$I,"&lt;&gt;")&gt;0,"Current evidence","Missing / stale / mismatched")))</f>
        <v/>
      </c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DISC-0064</t>
        </is>
      </c>
      <c r="B132" s="72" t="n"/>
      <c r="C132" s="46" t="n"/>
      <c r="D132" s="46" t="n"/>
      <c r="E132" s="46" t="n"/>
      <c r="F132" s="46" t="n"/>
      <c r="G132" s="46" t="n"/>
      <c r="H132" s="46" t="n"/>
      <c r="I132" s="46" t="n"/>
      <c r="J132" s="46" t="n"/>
      <c r="K132" s="46" t="n"/>
      <c r="L132" s="46" t="n"/>
      <c r="M132" s="16">
        <f>IF(B132="","",IF(L132="","Missing evidence",IF(COUNTIFS('06_EVIDENCE_REGISTER'!$A:$A,L132,'06_EVIDENCE_REGISTER'!$B:$B,A132,'06_EVIDENCE_REGISTER'!$K:$K,"Current")-COUNTIFS('06_EVIDENCE_REGISTER'!$A:$A,L132,'06_EVIDENCE_REGISTER'!$B:$B,A132,'06_EVIDENCE_REGISTER'!$K:$K,"Current",'06_EVIDENCE_REGISTER'!$I:$I,"&lt;"&amp;TODAY(),'06_EVIDENCE_REGISTER'!$I:$I,"&lt;&gt;")&gt;0,"Current evidence","Missing / stale / mismatched")))</f>
        <v/>
      </c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DISC-0065</t>
        </is>
      </c>
      <c r="B133" s="72" t="n"/>
      <c r="C133" s="46" t="n"/>
      <c r="D133" s="46" t="n"/>
      <c r="E133" s="46" t="n"/>
      <c r="F133" s="46" t="n"/>
      <c r="G133" s="46" t="n"/>
      <c r="H133" s="46" t="n"/>
      <c r="I133" s="46" t="n"/>
      <c r="J133" s="46" t="n"/>
      <c r="K133" s="46" t="n"/>
      <c r="L133" s="46" t="n"/>
      <c r="M133" s="16">
        <f>IF(B133="","",IF(L133="","Missing evidence",IF(COUNTIFS('06_EVIDENCE_REGISTER'!$A:$A,L133,'06_EVIDENCE_REGISTER'!$B:$B,A133,'06_EVIDENCE_REGISTER'!$K:$K,"Current")-COUNTIFS('06_EVIDENCE_REGISTER'!$A:$A,L133,'06_EVIDENCE_REGISTER'!$B:$B,A133,'06_EVIDENCE_REGISTER'!$K:$K,"Current",'06_EVIDENCE_REGISTER'!$I:$I,"&lt;"&amp;TODAY(),'06_EVIDENCE_REGISTER'!$I:$I,"&lt;&gt;")&gt;0,"Current evidence","Missing / stale / mismatched")))</f>
        <v/>
      </c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DISC-0066</t>
        </is>
      </c>
      <c r="B134" s="72" t="n"/>
      <c r="C134" s="46" t="n"/>
      <c r="D134" s="46" t="n"/>
      <c r="E134" s="46" t="n"/>
      <c r="F134" s="46" t="n"/>
      <c r="G134" s="46" t="n"/>
      <c r="H134" s="46" t="n"/>
      <c r="I134" s="46" t="n"/>
      <c r="J134" s="46" t="n"/>
      <c r="K134" s="46" t="n"/>
      <c r="L134" s="46" t="n"/>
      <c r="M134" s="16">
        <f>IF(B134="","",IF(L134="","Missing evidence",IF(COUNTIFS('06_EVIDENCE_REGISTER'!$A:$A,L134,'06_EVIDENCE_REGISTER'!$B:$B,A134,'06_EVIDENCE_REGISTER'!$K:$K,"Current")-COUNTIFS('06_EVIDENCE_REGISTER'!$A:$A,L134,'06_EVIDENCE_REGISTER'!$B:$B,A134,'06_EVIDENCE_REGISTER'!$K:$K,"Current",'06_EVIDENCE_REGISTER'!$I:$I,"&lt;"&amp;TODAY(),'06_EVIDENCE_REGISTER'!$I:$I,"&lt;&gt;")&gt;0,"Current evidence","Missing / stale / mismatched")))</f>
        <v/>
      </c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DISC-0067</t>
        </is>
      </c>
      <c r="B135" s="72" t="n"/>
      <c r="C135" s="46" t="n"/>
      <c r="D135" s="46" t="n"/>
      <c r="E135" s="46" t="n"/>
      <c r="F135" s="46" t="n"/>
      <c r="G135" s="46" t="n"/>
      <c r="H135" s="46" t="n"/>
      <c r="I135" s="46" t="n"/>
      <c r="J135" s="46" t="n"/>
      <c r="K135" s="46" t="n"/>
      <c r="L135" s="46" t="n"/>
      <c r="M135" s="16">
        <f>IF(B135="","",IF(L135="","Missing evidence",IF(COUNTIFS('06_EVIDENCE_REGISTER'!$A:$A,L135,'06_EVIDENCE_REGISTER'!$B:$B,A135,'06_EVIDENCE_REGISTER'!$K:$K,"Current")-COUNTIFS('06_EVIDENCE_REGISTER'!$A:$A,L135,'06_EVIDENCE_REGISTER'!$B:$B,A135,'06_EVIDENCE_REGISTER'!$K:$K,"Current",'06_EVIDENCE_REGISTER'!$I:$I,"&lt;"&amp;TODAY(),'06_EVIDENCE_REGISTER'!$I:$I,"&lt;&gt;")&gt;0,"Current evidence","Missing / stale / mismatched")))</f>
        <v/>
      </c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DISC-0068</t>
        </is>
      </c>
      <c r="B136" s="72" t="n"/>
      <c r="C136" s="46" t="n"/>
      <c r="D136" s="46" t="n"/>
      <c r="E136" s="46" t="n"/>
      <c r="F136" s="46" t="n"/>
      <c r="G136" s="46" t="n"/>
      <c r="H136" s="46" t="n"/>
      <c r="I136" s="46" t="n"/>
      <c r="J136" s="46" t="n"/>
      <c r="K136" s="46" t="n"/>
      <c r="L136" s="46" t="n"/>
      <c r="M136" s="16">
        <f>IF(B136="","",IF(L136="","Missing evidence",IF(COUNTIFS('06_EVIDENCE_REGISTER'!$A:$A,L136,'06_EVIDENCE_REGISTER'!$B:$B,A136,'06_EVIDENCE_REGISTER'!$K:$K,"Current")-COUNTIFS('06_EVIDENCE_REGISTER'!$A:$A,L136,'06_EVIDENCE_REGISTER'!$B:$B,A136,'06_EVIDENCE_REGISTER'!$K:$K,"Current",'06_EVIDENCE_REGISTER'!$I:$I,"&lt;"&amp;TODAY(),'06_EVIDENCE_REGISTER'!$I:$I,"&lt;&gt;")&gt;0,"Current evidence","Missing / stale / mismatched")))</f>
        <v/>
      </c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DISC-0069</t>
        </is>
      </c>
      <c r="B137" s="72" t="n"/>
      <c r="C137" s="46" t="n"/>
      <c r="D137" s="46" t="n"/>
      <c r="E137" s="46" t="n"/>
      <c r="F137" s="46" t="n"/>
      <c r="G137" s="46" t="n"/>
      <c r="H137" s="46" t="n"/>
      <c r="I137" s="46" t="n"/>
      <c r="J137" s="46" t="n"/>
      <c r="K137" s="46" t="n"/>
      <c r="L137" s="46" t="n"/>
      <c r="M137" s="16">
        <f>IF(B137="","",IF(L137="","Missing evidence",IF(COUNTIFS('06_EVIDENCE_REGISTER'!$A:$A,L137,'06_EVIDENCE_REGISTER'!$B:$B,A137,'06_EVIDENCE_REGISTER'!$K:$K,"Current")-COUNTIFS('06_EVIDENCE_REGISTER'!$A:$A,L137,'06_EVIDENCE_REGISTER'!$B:$B,A137,'06_EVIDENCE_REGISTER'!$K:$K,"Current",'06_EVIDENCE_REGISTER'!$I:$I,"&lt;"&amp;TODAY(),'06_EVIDENCE_REGISTER'!$I:$I,"&lt;&gt;")&gt;0,"Current evidence","Missing / stale / mismatched")))</f>
        <v/>
      </c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DISC-0070</t>
        </is>
      </c>
      <c r="B138" s="72" t="n"/>
      <c r="C138" s="46" t="n"/>
      <c r="D138" s="46" t="n"/>
      <c r="E138" s="46" t="n"/>
      <c r="F138" s="46" t="n"/>
      <c r="G138" s="46" t="n"/>
      <c r="H138" s="46" t="n"/>
      <c r="I138" s="46" t="n"/>
      <c r="J138" s="46" t="n"/>
      <c r="K138" s="46" t="n"/>
      <c r="L138" s="46" t="n"/>
      <c r="M138" s="16">
        <f>IF(B138="","",IF(L138="","Missing evidence",IF(COUNTIFS('06_EVIDENCE_REGISTER'!$A:$A,L138,'06_EVIDENCE_REGISTER'!$B:$B,A138,'06_EVIDENCE_REGISTER'!$K:$K,"Current")-COUNTIFS('06_EVIDENCE_REGISTER'!$A:$A,L138,'06_EVIDENCE_REGISTER'!$B:$B,A138,'06_EVIDENCE_REGISTER'!$K:$K,"Current",'06_EVIDENCE_REGISTER'!$I:$I,"&lt;"&amp;TODAY(),'06_EVIDENCE_REGISTER'!$I:$I,"&lt;&gt;")&gt;0,"Current evidence","Missing / stale / mismatched")))</f>
        <v/>
      </c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DISC-0071</t>
        </is>
      </c>
      <c r="B139" s="72" t="n"/>
      <c r="C139" s="46" t="n"/>
      <c r="D139" s="46" t="n"/>
      <c r="E139" s="46" t="n"/>
      <c r="F139" s="46" t="n"/>
      <c r="G139" s="46" t="n"/>
      <c r="H139" s="46" t="n"/>
      <c r="I139" s="46" t="n"/>
      <c r="J139" s="46" t="n"/>
      <c r="K139" s="46" t="n"/>
      <c r="L139" s="46" t="n"/>
      <c r="M139" s="16">
        <f>IF(B139="","",IF(L139="","Missing evidence",IF(COUNTIFS('06_EVIDENCE_REGISTER'!$A:$A,L139,'06_EVIDENCE_REGISTER'!$B:$B,A139,'06_EVIDENCE_REGISTER'!$K:$K,"Current")-COUNTIFS('06_EVIDENCE_REGISTER'!$A:$A,L139,'06_EVIDENCE_REGISTER'!$B:$B,A139,'06_EVIDENCE_REGISTER'!$K:$K,"Current",'06_EVIDENCE_REGISTER'!$I:$I,"&lt;"&amp;TODAY(),'06_EVIDENCE_REGISTER'!$I:$I,"&lt;&gt;")&gt;0,"Current evidence","Missing / stale / mismatched")))</f>
        <v/>
      </c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DISC-0072</t>
        </is>
      </c>
      <c r="B140" s="72" t="n"/>
      <c r="C140" s="46" t="n"/>
      <c r="D140" s="46" t="n"/>
      <c r="E140" s="46" t="n"/>
      <c r="F140" s="46" t="n"/>
      <c r="G140" s="46" t="n"/>
      <c r="H140" s="46" t="n"/>
      <c r="I140" s="46" t="n"/>
      <c r="J140" s="46" t="n"/>
      <c r="K140" s="46" t="n"/>
      <c r="L140" s="46" t="n"/>
      <c r="M140" s="16">
        <f>IF(B140="","",IF(L140="","Missing evidence",IF(COUNTIFS('06_EVIDENCE_REGISTER'!$A:$A,L140,'06_EVIDENCE_REGISTER'!$B:$B,A140,'06_EVIDENCE_REGISTER'!$K:$K,"Current")-COUNTIFS('06_EVIDENCE_REGISTER'!$A:$A,L140,'06_EVIDENCE_REGISTER'!$B:$B,A140,'06_EVIDENCE_REGISTER'!$K:$K,"Current",'06_EVIDENCE_REGISTER'!$I:$I,"&lt;"&amp;TODAY(),'06_EVIDENCE_REGISTER'!$I:$I,"&lt;&gt;")&gt;0,"Current evidence","Missing / stale / mismatched")))</f>
        <v/>
      </c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DISC-0073</t>
        </is>
      </c>
      <c r="B141" s="72" t="n"/>
      <c r="C141" s="46" t="n"/>
      <c r="D141" s="46" t="n"/>
      <c r="E141" s="46" t="n"/>
      <c r="F141" s="46" t="n"/>
      <c r="G141" s="46" t="n"/>
      <c r="H141" s="46" t="n"/>
      <c r="I141" s="46" t="n"/>
      <c r="J141" s="46" t="n"/>
      <c r="K141" s="46" t="n"/>
      <c r="L141" s="46" t="n"/>
      <c r="M141" s="16">
        <f>IF(B141="","",IF(L141="","Missing evidence",IF(COUNTIFS('06_EVIDENCE_REGISTER'!$A:$A,L141,'06_EVIDENCE_REGISTER'!$B:$B,A141,'06_EVIDENCE_REGISTER'!$K:$K,"Current")-COUNTIFS('06_EVIDENCE_REGISTER'!$A:$A,L141,'06_EVIDENCE_REGISTER'!$B:$B,A141,'06_EVIDENCE_REGISTER'!$K:$K,"Current",'06_EVIDENCE_REGISTER'!$I:$I,"&lt;"&amp;TODAY(),'06_EVIDENCE_REGISTER'!$I:$I,"&lt;&gt;")&gt;0,"Current evidence","Missing / stale / mismatched")))</f>
        <v/>
      </c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DISC-0074</t>
        </is>
      </c>
      <c r="B142" s="72" t="n"/>
      <c r="C142" s="46" t="n"/>
      <c r="D142" s="46" t="n"/>
      <c r="E142" s="46" t="n"/>
      <c r="F142" s="46" t="n"/>
      <c r="G142" s="46" t="n"/>
      <c r="H142" s="46" t="n"/>
      <c r="I142" s="46" t="n"/>
      <c r="J142" s="46" t="n"/>
      <c r="K142" s="46" t="n"/>
      <c r="L142" s="46" t="n"/>
      <c r="M142" s="16">
        <f>IF(B142="","",IF(L142="","Missing evidence",IF(COUNTIFS('06_EVIDENCE_REGISTER'!$A:$A,L142,'06_EVIDENCE_REGISTER'!$B:$B,A142,'06_EVIDENCE_REGISTER'!$K:$K,"Current")-COUNTIFS('06_EVIDENCE_REGISTER'!$A:$A,L142,'06_EVIDENCE_REGISTER'!$B:$B,A142,'06_EVIDENCE_REGISTER'!$K:$K,"Current",'06_EVIDENCE_REGISTER'!$I:$I,"&lt;"&amp;TODAY(),'06_EVIDENCE_REGISTER'!$I:$I,"&lt;&gt;")&gt;0,"Current evidence","Missing / stale / mismatched")))</f>
        <v/>
      </c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DISC-0075</t>
        </is>
      </c>
      <c r="B143" s="72" t="n"/>
      <c r="C143" s="46" t="n"/>
      <c r="D143" s="46" t="n"/>
      <c r="E143" s="46" t="n"/>
      <c r="F143" s="46" t="n"/>
      <c r="G143" s="46" t="n"/>
      <c r="H143" s="46" t="n"/>
      <c r="I143" s="46" t="n"/>
      <c r="J143" s="46" t="n"/>
      <c r="K143" s="46" t="n"/>
      <c r="L143" s="46" t="n"/>
      <c r="M143" s="16">
        <f>IF(B143="","",IF(L143="","Missing evidence",IF(COUNTIFS('06_EVIDENCE_REGISTER'!$A:$A,L143,'06_EVIDENCE_REGISTER'!$B:$B,A143,'06_EVIDENCE_REGISTER'!$K:$K,"Current")-COUNTIFS('06_EVIDENCE_REGISTER'!$A:$A,L143,'06_EVIDENCE_REGISTER'!$B:$B,A143,'06_EVIDENCE_REGISTER'!$K:$K,"Current",'06_EVIDENCE_REGISTER'!$I:$I,"&lt;"&amp;TODAY(),'06_EVIDENCE_REGISTER'!$I:$I,"&lt;&gt;")&gt;0,"Current evidence","Missing / stale / mismatched")))</f>
        <v/>
      </c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DISC-0076</t>
        </is>
      </c>
      <c r="B144" s="72" t="n"/>
      <c r="C144" s="46" t="n"/>
      <c r="D144" s="46" t="n"/>
      <c r="E144" s="46" t="n"/>
      <c r="F144" s="46" t="n"/>
      <c r="G144" s="46" t="n"/>
      <c r="H144" s="46" t="n"/>
      <c r="I144" s="46" t="n"/>
      <c r="J144" s="46" t="n"/>
      <c r="K144" s="46" t="n"/>
      <c r="L144" s="46" t="n"/>
      <c r="M144" s="16">
        <f>IF(B144="","",IF(L144="","Missing evidence",IF(COUNTIFS('06_EVIDENCE_REGISTER'!$A:$A,L144,'06_EVIDENCE_REGISTER'!$B:$B,A144,'06_EVIDENCE_REGISTER'!$K:$K,"Current")-COUNTIFS('06_EVIDENCE_REGISTER'!$A:$A,L144,'06_EVIDENCE_REGISTER'!$B:$B,A144,'06_EVIDENCE_REGISTER'!$K:$K,"Current",'06_EVIDENCE_REGISTER'!$I:$I,"&lt;"&amp;TODAY(),'06_EVIDENCE_REGISTER'!$I:$I,"&lt;&gt;")&gt;0,"Current evidence","Missing / stale / mismatched")))</f>
        <v/>
      </c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DISC-0077</t>
        </is>
      </c>
      <c r="B145" s="72" t="n"/>
      <c r="C145" s="46" t="n"/>
      <c r="D145" s="46" t="n"/>
      <c r="E145" s="46" t="n"/>
      <c r="F145" s="46" t="n"/>
      <c r="G145" s="46" t="n"/>
      <c r="H145" s="46" t="n"/>
      <c r="I145" s="46" t="n"/>
      <c r="J145" s="46" t="n"/>
      <c r="K145" s="46" t="n"/>
      <c r="L145" s="46" t="n"/>
      <c r="M145" s="16">
        <f>IF(B145="","",IF(L145="","Missing evidence",IF(COUNTIFS('06_EVIDENCE_REGISTER'!$A:$A,L145,'06_EVIDENCE_REGISTER'!$B:$B,A145,'06_EVIDENCE_REGISTER'!$K:$K,"Current")-COUNTIFS('06_EVIDENCE_REGISTER'!$A:$A,L145,'06_EVIDENCE_REGISTER'!$B:$B,A145,'06_EVIDENCE_REGISTER'!$K:$K,"Current",'06_EVIDENCE_REGISTER'!$I:$I,"&lt;"&amp;TODAY(),'06_EVIDENCE_REGISTER'!$I:$I,"&lt;&gt;")&gt;0,"Current evidence","Missing / stale / mismatched")))</f>
        <v/>
      </c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DISC-0078</t>
        </is>
      </c>
      <c r="B146" s="72" t="n"/>
      <c r="C146" s="46" t="n"/>
      <c r="D146" s="46" t="n"/>
      <c r="E146" s="46" t="n"/>
      <c r="F146" s="46" t="n"/>
      <c r="G146" s="46" t="n"/>
      <c r="H146" s="46" t="n"/>
      <c r="I146" s="46" t="n"/>
      <c r="J146" s="46" t="n"/>
      <c r="K146" s="46" t="n"/>
      <c r="L146" s="46" t="n"/>
      <c r="M146" s="16">
        <f>IF(B146="","",IF(L146="","Missing evidence",IF(COUNTIFS('06_EVIDENCE_REGISTER'!$A:$A,L146,'06_EVIDENCE_REGISTER'!$B:$B,A146,'06_EVIDENCE_REGISTER'!$K:$K,"Current")-COUNTIFS('06_EVIDENCE_REGISTER'!$A:$A,L146,'06_EVIDENCE_REGISTER'!$B:$B,A146,'06_EVIDENCE_REGISTER'!$K:$K,"Current",'06_EVIDENCE_REGISTER'!$I:$I,"&lt;"&amp;TODAY(),'06_EVIDENCE_REGISTER'!$I:$I,"&lt;&gt;")&gt;0,"Current evidence","Missing / stale / mismatched")))</f>
        <v/>
      </c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DISC-0079</t>
        </is>
      </c>
      <c r="B147" s="72" t="n"/>
      <c r="C147" s="46" t="n"/>
      <c r="D147" s="46" t="n"/>
      <c r="E147" s="46" t="n"/>
      <c r="F147" s="46" t="n"/>
      <c r="G147" s="46" t="n"/>
      <c r="H147" s="46" t="n"/>
      <c r="I147" s="46" t="n"/>
      <c r="J147" s="46" t="n"/>
      <c r="K147" s="46" t="n"/>
      <c r="L147" s="46" t="n"/>
      <c r="M147" s="16">
        <f>IF(B147="","",IF(L147="","Missing evidence",IF(COUNTIFS('06_EVIDENCE_REGISTER'!$A:$A,L147,'06_EVIDENCE_REGISTER'!$B:$B,A147,'06_EVIDENCE_REGISTER'!$K:$K,"Current")-COUNTIFS('06_EVIDENCE_REGISTER'!$A:$A,L147,'06_EVIDENCE_REGISTER'!$B:$B,A147,'06_EVIDENCE_REGISTER'!$K:$K,"Current",'06_EVIDENCE_REGISTER'!$I:$I,"&lt;"&amp;TODAY(),'06_EVIDENCE_REGISTER'!$I:$I,"&lt;&gt;")&gt;0,"Current evidence","Missing / stale / mismatched")))</f>
        <v/>
      </c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DISC-0080</t>
        </is>
      </c>
      <c r="B148" s="72" t="n"/>
      <c r="C148" s="46" t="n"/>
      <c r="D148" s="46" t="n"/>
      <c r="E148" s="46" t="n"/>
      <c r="F148" s="46" t="n"/>
      <c r="G148" s="46" t="n"/>
      <c r="H148" s="46" t="n"/>
      <c r="I148" s="46" t="n"/>
      <c r="J148" s="46" t="n"/>
      <c r="K148" s="46" t="n"/>
      <c r="L148" s="46" t="n"/>
      <c r="M148" s="16">
        <f>IF(B148="","",IF(L148="","Missing evidence",IF(COUNTIFS('06_EVIDENCE_REGISTER'!$A:$A,L148,'06_EVIDENCE_REGISTER'!$B:$B,A148,'06_EVIDENCE_REGISTER'!$K:$K,"Current")-COUNTIFS('06_EVIDENCE_REGISTER'!$A:$A,L148,'06_EVIDENCE_REGISTER'!$B:$B,A148,'06_EVIDENCE_REGISTER'!$K:$K,"Current",'06_EVIDENCE_REGISTER'!$I:$I,"&lt;"&amp;TODAY(),'06_EVIDENCE_REGISTER'!$I:$I,"&lt;&gt;")&gt;0,"Current evidence","Missing / stale / mismatched")))</f>
        <v/>
      </c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 ht="23" customHeight="1">
      <c r="A151" s="33" t="inlineStr">
        <is>
          <t>C — TRANSPARENCY CHANGE / REFRESH LOG</t>
        </is>
      </c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 ht="31" customHeight="1">
      <c r="A152" s="40" t="inlineStr">
        <is>
          <t>Change ID</t>
        </is>
      </c>
      <c r="B152" s="40" t="inlineStr">
        <is>
          <t>Date</t>
        </is>
      </c>
      <c r="C152" s="40" t="inlineStr">
        <is>
          <t>Trigger</t>
        </is>
      </c>
      <c r="D152" s="40" t="inlineStr">
        <is>
          <t>Affected system/version/disclosure</t>
        </is>
      </c>
      <c r="E152" s="40" t="inlineStr">
        <is>
          <t>Article 13/50 element</t>
        </is>
      </c>
      <c r="F152" s="40" t="inlineStr">
        <is>
          <t>Change / issue</t>
        </is>
      </c>
      <c r="G152" s="40" t="inlineStr">
        <is>
          <t>Re-test / republish required?</t>
        </is>
      </c>
      <c r="H152" s="40" t="inlineStr">
        <is>
          <t>Action</t>
        </is>
      </c>
      <c r="I152" s="40" t="inlineStr">
        <is>
          <t>Owner</t>
        </is>
      </c>
      <c r="J152" s="40" t="inlineStr">
        <is>
          <t>Status</t>
        </is>
      </c>
      <c r="K152" s="40" t="inlineStr">
        <is>
          <t>Evidence ID</t>
        </is>
      </c>
      <c r="L152" s="40" t="inlineStr">
        <is>
          <t>Evidence state</t>
        </is>
      </c>
      <c r="M152" s="40" t="inlineStr">
        <is>
          <t>Guideline/Code impact</t>
        </is>
      </c>
      <c r="N152" s="40" t="inlineStr">
        <is>
          <t>Notes</t>
        </is>
      </c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TRANS-CHG-001</t>
        </is>
      </c>
      <c r="B153" s="72" t="n"/>
      <c r="C153" s="46" t="n"/>
      <c r="D153" s="46" t="n"/>
      <c r="E153" s="46" t="n"/>
      <c r="F153" s="46" t="n"/>
      <c r="G153" s="46" t="n"/>
      <c r="H153" s="46" t="n"/>
      <c r="I153" s="46" t="n"/>
      <c r="J153" s="46" t="n"/>
      <c r="K153" s="46" t="n"/>
      <c r="L153" s="16">
        <f>IF(B153="","",IF(K153="","Missing evidence",IF(COUNTIFS('06_EVIDENCE_REGISTER'!$A:$A,K153,'06_EVIDENCE_REGISTER'!$B:$B,A153,'06_EVIDENCE_REGISTER'!$K:$K,"Current")-COUNTIFS('06_EVIDENCE_REGISTER'!$A:$A,K153,'06_EVIDENCE_REGISTER'!$B:$B,A153,'06_EVIDENCE_REGISTER'!$K:$K,"Current",'06_EVIDENCE_REGISTER'!$I:$I,"&lt;"&amp;TODAY(),'06_EVIDENCE_REGISTER'!$I:$I,"&lt;&gt;")&gt;0,"Current evidence","Missing / stale / mismatched")))</f>
        <v/>
      </c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TRANS-CHG-002</t>
        </is>
      </c>
      <c r="B154" s="72" t="n"/>
      <c r="C154" s="46" t="n"/>
      <c r="D154" s="46" t="n"/>
      <c r="E154" s="46" t="n"/>
      <c r="F154" s="46" t="n"/>
      <c r="G154" s="46" t="n"/>
      <c r="H154" s="46" t="n"/>
      <c r="I154" s="46" t="n"/>
      <c r="J154" s="46" t="n"/>
      <c r="K154" s="46" t="n"/>
      <c r="L154" s="16">
        <f>IF(B154="","",IF(K154="","Missing evidence",IF(COUNTIFS('06_EVIDENCE_REGISTER'!$A:$A,K154,'06_EVIDENCE_REGISTER'!$B:$B,A154,'06_EVIDENCE_REGISTER'!$K:$K,"Current")-COUNTIFS('06_EVIDENCE_REGISTER'!$A:$A,K154,'06_EVIDENCE_REGISTER'!$B:$B,A154,'06_EVIDENCE_REGISTER'!$K:$K,"Current",'06_EVIDENCE_REGISTER'!$I:$I,"&lt;"&amp;TODAY(),'06_EVIDENCE_REGISTER'!$I:$I,"&lt;&gt;")&gt;0,"Current evidence","Missing / stale / mismatched")))</f>
        <v/>
      </c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TRANS-CHG-003</t>
        </is>
      </c>
      <c r="B155" s="72" t="n"/>
      <c r="C155" s="46" t="n"/>
      <c r="D155" s="46" t="n"/>
      <c r="E155" s="46" t="n"/>
      <c r="F155" s="46" t="n"/>
      <c r="G155" s="46" t="n"/>
      <c r="H155" s="46" t="n"/>
      <c r="I155" s="46" t="n"/>
      <c r="J155" s="46" t="n"/>
      <c r="K155" s="46" t="n"/>
      <c r="L155" s="16">
        <f>IF(B155="","",IF(K155="","Missing evidence",IF(COUNTIFS('06_EVIDENCE_REGISTER'!$A:$A,K155,'06_EVIDENCE_REGISTER'!$B:$B,A155,'06_EVIDENCE_REGISTER'!$K:$K,"Current")-COUNTIFS('06_EVIDENCE_REGISTER'!$A:$A,K155,'06_EVIDENCE_REGISTER'!$B:$B,A155,'06_EVIDENCE_REGISTER'!$K:$K,"Current",'06_EVIDENCE_REGISTER'!$I:$I,"&lt;"&amp;TODAY(),'06_EVIDENCE_REGISTER'!$I:$I,"&lt;&gt;")&gt;0,"Current evidence","Missing / stale / mismatched")))</f>
        <v/>
      </c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TRANS-CHG-004</t>
        </is>
      </c>
      <c r="B156" s="72" t="n"/>
      <c r="C156" s="46" t="n"/>
      <c r="D156" s="46" t="n"/>
      <c r="E156" s="46" t="n"/>
      <c r="F156" s="46" t="n"/>
      <c r="G156" s="46" t="n"/>
      <c r="H156" s="46" t="n"/>
      <c r="I156" s="46" t="n"/>
      <c r="J156" s="46" t="n"/>
      <c r="K156" s="46" t="n"/>
      <c r="L156" s="16">
        <f>IF(B156="","",IF(K156="","Missing evidence",IF(COUNTIFS('06_EVIDENCE_REGISTER'!$A:$A,K156,'06_EVIDENCE_REGISTER'!$B:$B,A156,'06_EVIDENCE_REGISTER'!$K:$K,"Current")-COUNTIFS('06_EVIDENCE_REGISTER'!$A:$A,K156,'06_EVIDENCE_REGISTER'!$B:$B,A156,'06_EVIDENCE_REGISTER'!$K:$K,"Current",'06_EVIDENCE_REGISTER'!$I:$I,"&lt;"&amp;TODAY(),'06_EVIDENCE_REGISTER'!$I:$I,"&lt;&gt;")&gt;0,"Current evidence","Missing / stale / mismatched")))</f>
        <v/>
      </c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TRANS-CHG-005</t>
        </is>
      </c>
      <c r="B157" s="72" t="n"/>
      <c r="C157" s="46" t="n"/>
      <c r="D157" s="46" t="n"/>
      <c r="E157" s="46" t="n"/>
      <c r="F157" s="46" t="n"/>
      <c r="G157" s="46" t="n"/>
      <c r="H157" s="46" t="n"/>
      <c r="I157" s="46" t="n"/>
      <c r="J157" s="46" t="n"/>
      <c r="K157" s="46" t="n"/>
      <c r="L157" s="16">
        <f>IF(B157="","",IF(K157="","Missing evidence",IF(COUNTIFS('06_EVIDENCE_REGISTER'!$A:$A,K157,'06_EVIDENCE_REGISTER'!$B:$B,A157,'06_EVIDENCE_REGISTER'!$K:$K,"Current")-COUNTIFS('06_EVIDENCE_REGISTER'!$A:$A,K157,'06_EVIDENCE_REGISTER'!$B:$B,A157,'06_EVIDENCE_REGISTER'!$K:$K,"Current",'06_EVIDENCE_REGISTER'!$I:$I,"&lt;"&amp;TODAY(),'06_EVIDENCE_REGISTER'!$I:$I,"&lt;&gt;")&gt;0,"Current evidence","Missing / stale / mismatched")))</f>
        <v/>
      </c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TRANS-CHG-006</t>
        </is>
      </c>
      <c r="B158" s="72" t="n"/>
      <c r="C158" s="46" t="n"/>
      <c r="D158" s="46" t="n"/>
      <c r="E158" s="46" t="n"/>
      <c r="F158" s="46" t="n"/>
      <c r="G158" s="46" t="n"/>
      <c r="H158" s="46" t="n"/>
      <c r="I158" s="46" t="n"/>
      <c r="J158" s="46" t="n"/>
      <c r="K158" s="46" t="n"/>
      <c r="L158" s="16">
        <f>IF(B158="","",IF(K158="","Missing evidence",IF(COUNTIFS('06_EVIDENCE_REGISTER'!$A:$A,K158,'06_EVIDENCE_REGISTER'!$B:$B,A158,'06_EVIDENCE_REGISTER'!$K:$K,"Current")-COUNTIFS('06_EVIDENCE_REGISTER'!$A:$A,K158,'06_EVIDENCE_REGISTER'!$B:$B,A158,'06_EVIDENCE_REGISTER'!$K:$K,"Current",'06_EVIDENCE_REGISTER'!$I:$I,"&lt;"&amp;TODAY(),'06_EVIDENCE_REGISTER'!$I:$I,"&lt;&gt;")&gt;0,"Current evidence","Missing / stale / mismatched")))</f>
        <v/>
      </c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TRANS-CHG-007</t>
        </is>
      </c>
      <c r="B159" s="72" t="n"/>
      <c r="C159" s="46" t="n"/>
      <c r="D159" s="46" t="n"/>
      <c r="E159" s="46" t="n"/>
      <c r="F159" s="46" t="n"/>
      <c r="G159" s="46" t="n"/>
      <c r="H159" s="46" t="n"/>
      <c r="I159" s="46" t="n"/>
      <c r="J159" s="46" t="n"/>
      <c r="K159" s="46" t="n"/>
      <c r="L159" s="16">
        <f>IF(B159="","",IF(K159="","Missing evidence",IF(COUNTIFS('06_EVIDENCE_REGISTER'!$A:$A,K159,'06_EVIDENCE_REGISTER'!$B:$B,A159,'06_EVIDENCE_REGISTER'!$K:$K,"Current")-COUNTIFS('06_EVIDENCE_REGISTER'!$A:$A,K159,'06_EVIDENCE_REGISTER'!$B:$B,A159,'06_EVIDENCE_REGISTER'!$K:$K,"Current",'06_EVIDENCE_REGISTER'!$I:$I,"&lt;"&amp;TODAY(),'06_EVIDENCE_REGISTER'!$I:$I,"&lt;&gt;")&gt;0,"Current evidence","Missing / stale / mismatched")))</f>
        <v/>
      </c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TRANS-CHG-008</t>
        </is>
      </c>
      <c r="B160" s="72" t="n"/>
      <c r="C160" s="46" t="n"/>
      <c r="D160" s="46" t="n"/>
      <c r="E160" s="46" t="n"/>
      <c r="F160" s="46" t="n"/>
      <c r="G160" s="46" t="n"/>
      <c r="H160" s="46" t="n"/>
      <c r="I160" s="46" t="n"/>
      <c r="J160" s="46" t="n"/>
      <c r="K160" s="46" t="n"/>
      <c r="L160" s="16">
        <f>IF(B160="","",IF(K160="","Missing evidence",IF(COUNTIFS('06_EVIDENCE_REGISTER'!$A:$A,K160,'06_EVIDENCE_REGISTER'!$B:$B,A160,'06_EVIDENCE_REGISTER'!$K:$K,"Current")-COUNTIFS('06_EVIDENCE_REGISTER'!$A:$A,K160,'06_EVIDENCE_REGISTER'!$B:$B,A160,'06_EVIDENCE_REGISTER'!$K:$K,"Current",'06_EVIDENCE_REGISTER'!$I:$I,"&lt;"&amp;TODAY(),'06_EVIDENCE_REGISTER'!$I:$I,"&lt;&gt;")&gt;0,"Current evidence","Missing / stale / mismatched")))</f>
        <v/>
      </c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TRANS-CHG-009</t>
        </is>
      </c>
      <c r="B161" s="72" t="n"/>
      <c r="C161" s="46" t="n"/>
      <c r="D161" s="46" t="n"/>
      <c r="E161" s="46" t="n"/>
      <c r="F161" s="46" t="n"/>
      <c r="G161" s="46" t="n"/>
      <c r="H161" s="46" t="n"/>
      <c r="I161" s="46" t="n"/>
      <c r="J161" s="46" t="n"/>
      <c r="K161" s="46" t="n"/>
      <c r="L161" s="16">
        <f>IF(B161="","",IF(K161="","Missing evidence",IF(COUNTIFS('06_EVIDENCE_REGISTER'!$A:$A,K161,'06_EVIDENCE_REGISTER'!$B:$B,A161,'06_EVIDENCE_REGISTER'!$K:$K,"Current")-COUNTIFS('06_EVIDENCE_REGISTER'!$A:$A,K161,'06_EVIDENCE_REGISTER'!$B:$B,A161,'06_EVIDENCE_REGISTER'!$K:$K,"Current",'06_EVIDENCE_REGISTER'!$I:$I,"&lt;"&amp;TODAY(),'06_EVIDENCE_REGISTER'!$I:$I,"&lt;&gt;")&gt;0,"Current evidence","Missing / stale / mismatched")))</f>
        <v/>
      </c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TRANS-CHG-010</t>
        </is>
      </c>
      <c r="B162" s="72" t="n"/>
      <c r="C162" s="46" t="n"/>
      <c r="D162" s="46" t="n"/>
      <c r="E162" s="46" t="n"/>
      <c r="F162" s="46" t="n"/>
      <c r="G162" s="46" t="n"/>
      <c r="H162" s="46" t="n"/>
      <c r="I162" s="46" t="n"/>
      <c r="J162" s="46" t="n"/>
      <c r="K162" s="46" t="n"/>
      <c r="L162" s="16">
        <f>IF(B162="","",IF(K162="","Missing evidence",IF(COUNTIFS('06_EVIDENCE_REGISTER'!$A:$A,K162,'06_EVIDENCE_REGISTER'!$B:$B,A162,'06_EVIDENCE_REGISTER'!$K:$K,"Current")-COUNTIFS('06_EVIDENCE_REGISTER'!$A:$A,K162,'06_EVIDENCE_REGISTER'!$B:$B,A162,'06_EVIDENCE_REGISTER'!$K:$K,"Current",'06_EVIDENCE_REGISTER'!$I:$I,"&lt;"&amp;TODAY(),'06_EVIDENCE_REGISTER'!$I:$I,"&lt;&gt;")&gt;0,"Current evidence","Missing / stale / mismatched")))</f>
        <v/>
      </c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TRANS-CHG-011</t>
        </is>
      </c>
      <c r="B163" s="72" t="n"/>
      <c r="C163" s="46" t="n"/>
      <c r="D163" s="46" t="n"/>
      <c r="E163" s="46" t="n"/>
      <c r="F163" s="46" t="n"/>
      <c r="G163" s="46" t="n"/>
      <c r="H163" s="46" t="n"/>
      <c r="I163" s="46" t="n"/>
      <c r="J163" s="46" t="n"/>
      <c r="K163" s="46" t="n"/>
      <c r="L163" s="16">
        <f>IF(B163="","",IF(K163="","Missing evidence",IF(COUNTIFS('06_EVIDENCE_REGISTER'!$A:$A,K163,'06_EVIDENCE_REGISTER'!$B:$B,A163,'06_EVIDENCE_REGISTER'!$K:$K,"Current")-COUNTIFS('06_EVIDENCE_REGISTER'!$A:$A,K163,'06_EVIDENCE_REGISTER'!$B:$B,A163,'06_EVIDENCE_REGISTER'!$K:$K,"Current",'06_EVIDENCE_REGISTER'!$I:$I,"&lt;"&amp;TODAY(),'06_EVIDENCE_REGISTER'!$I:$I,"&lt;&gt;")&gt;0,"Current evidence","Missing / stale / mismatched")))</f>
        <v/>
      </c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TRANS-CHG-012</t>
        </is>
      </c>
      <c r="B164" s="72" t="n"/>
      <c r="C164" s="46" t="n"/>
      <c r="D164" s="46" t="n"/>
      <c r="E164" s="46" t="n"/>
      <c r="F164" s="46" t="n"/>
      <c r="G164" s="46" t="n"/>
      <c r="H164" s="46" t="n"/>
      <c r="I164" s="46" t="n"/>
      <c r="J164" s="46" t="n"/>
      <c r="K164" s="46" t="n"/>
      <c r="L164" s="16">
        <f>IF(B164="","",IF(K164="","Missing evidence",IF(COUNTIFS('06_EVIDENCE_REGISTER'!$A:$A,K164,'06_EVIDENCE_REGISTER'!$B:$B,A164,'06_EVIDENCE_REGISTER'!$K:$K,"Current")-COUNTIFS('06_EVIDENCE_REGISTER'!$A:$A,K164,'06_EVIDENCE_REGISTER'!$B:$B,A164,'06_EVIDENCE_REGISTER'!$K:$K,"Current",'06_EVIDENCE_REGISTER'!$I:$I,"&lt;"&amp;TODAY(),'06_EVIDENCE_REGISTER'!$I:$I,"&lt;&gt;")&gt;0,"Current evidence","Missing / stale / mismatched")))</f>
        <v/>
      </c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TRANS-CHG-013</t>
        </is>
      </c>
      <c r="B165" s="72" t="n"/>
      <c r="C165" s="46" t="n"/>
      <c r="D165" s="46" t="n"/>
      <c r="E165" s="46" t="n"/>
      <c r="F165" s="46" t="n"/>
      <c r="G165" s="46" t="n"/>
      <c r="H165" s="46" t="n"/>
      <c r="I165" s="46" t="n"/>
      <c r="J165" s="46" t="n"/>
      <c r="K165" s="46" t="n"/>
      <c r="L165" s="16">
        <f>IF(B165="","",IF(K165="","Missing evidence",IF(COUNTIFS('06_EVIDENCE_REGISTER'!$A:$A,K165,'06_EVIDENCE_REGISTER'!$B:$B,A165,'06_EVIDENCE_REGISTER'!$K:$K,"Current")-COUNTIFS('06_EVIDENCE_REGISTER'!$A:$A,K165,'06_EVIDENCE_REGISTER'!$B:$B,A165,'06_EVIDENCE_REGISTER'!$K:$K,"Current",'06_EVIDENCE_REGISTER'!$I:$I,"&lt;"&amp;TODAY(),'06_EVIDENCE_REGISTER'!$I:$I,"&lt;&gt;")&gt;0,"Current evidence","Missing / stale / mismatched")))</f>
        <v/>
      </c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TRANS-CHG-014</t>
        </is>
      </c>
      <c r="B166" s="72" t="n"/>
      <c r="C166" s="46" t="n"/>
      <c r="D166" s="46" t="n"/>
      <c r="E166" s="46" t="n"/>
      <c r="F166" s="46" t="n"/>
      <c r="G166" s="46" t="n"/>
      <c r="H166" s="46" t="n"/>
      <c r="I166" s="46" t="n"/>
      <c r="J166" s="46" t="n"/>
      <c r="K166" s="46" t="n"/>
      <c r="L166" s="16">
        <f>IF(B166="","",IF(K166="","Missing evidence",IF(COUNTIFS('06_EVIDENCE_REGISTER'!$A:$A,K166,'06_EVIDENCE_REGISTER'!$B:$B,A166,'06_EVIDENCE_REGISTER'!$K:$K,"Current")-COUNTIFS('06_EVIDENCE_REGISTER'!$A:$A,K166,'06_EVIDENCE_REGISTER'!$B:$B,A166,'06_EVIDENCE_REGISTER'!$K:$K,"Current",'06_EVIDENCE_REGISTER'!$I:$I,"&lt;"&amp;TODAY(),'06_EVIDENCE_REGISTER'!$I:$I,"&lt;&gt;")&gt;0,"Current evidence","Missing / stale / mismatched")))</f>
        <v/>
      </c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TRANS-CHG-015</t>
        </is>
      </c>
      <c r="B167" s="72" t="n"/>
      <c r="C167" s="46" t="n"/>
      <c r="D167" s="46" t="n"/>
      <c r="E167" s="46" t="n"/>
      <c r="F167" s="46" t="n"/>
      <c r="G167" s="46" t="n"/>
      <c r="H167" s="46" t="n"/>
      <c r="I167" s="46" t="n"/>
      <c r="J167" s="46" t="n"/>
      <c r="K167" s="46" t="n"/>
      <c r="L167" s="16">
        <f>IF(B167="","",IF(K167="","Missing evidence",IF(COUNTIFS('06_EVIDENCE_REGISTER'!$A:$A,K167,'06_EVIDENCE_REGISTER'!$B:$B,A167,'06_EVIDENCE_REGISTER'!$K:$K,"Current")-COUNTIFS('06_EVIDENCE_REGISTER'!$A:$A,K167,'06_EVIDENCE_REGISTER'!$B:$B,A167,'06_EVIDENCE_REGISTER'!$K:$K,"Current",'06_EVIDENCE_REGISTER'!$I:$I,"&lt;"&amp;TODAY(),'06_EVIDENCE_REGISTER'!$I:$I,"&lt;&gt;")&gt;0,"Current evidence","Missing / stale / mismatched")))</f>
        <v/>
      </c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TRANS-CHG-016</t>
        </is>
      </c>
      <c r="B168" s="72" t="n"/>
      <c r="C168" s="46" t="n"/>
      <c r="D168" s="46" t="n"/>
      <c r="E168" s="46" t="n"/>
      <c r="F168" s="46" t="n"/>
      <c r="G168" s="46" t="n"/>
      <c r="H168" s="46" t="n"/>
      <c r="I168" s="46" t="n"/>
      <c r="J168" s="46" t="n"/>
      <c r="K168" s="46" t="n"/>
      <c r="L168" s="16">
        <f>IF(B168="","",IF(K168="","Missing evidence",IF(COUNTIFS('06_EVIDENCE_REGISTER'!$A:$A,K168,'06_EVIDENCE_REGISTER'!$B:$B,A168,'06_EVIDENCE_REGISTER'!$K:$K,"Current")-COUNTIFS('06_EVIDENCE_REGISTER'!$A:$A,K168,'06_EVIDENCE_REGISTER'!$B:$B,A168,'06_EVIDENCE_REGISTER'!$K:$K,"Current",'06_EVIDENCE_REGISTER'!$I:$I,"&lt;"&amp;TODAY(),'06_EVIDENCE_REGISTER'!$I:$I,"&lt;&gt;")&gt;0,"Current evidence","Missing / stale / mismatched")))</f>
        <v/>
      </c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TRANS-CHG-017</t>
        </is>
      </c>
      <c r="B169" s="72" t="n"/>
      <c r="C169" s="46" t="n"/>
      <c r="D169" s="46" t="n"/>
      <c r="E169" s="46" t="n"/>
      <c r="F169" s="46" t="n"/>
      <c r="G169" s="46" t="n"/>
      <c r="H169" s="46" t="n"/>
      <c r="I169" s="46" t="n"/>
      <c r="J169" s="46" t="n"/>
      <c r="K169" s="46" t="n"/>
      <c r="L169" s="16">
        <f>IF(B169="","",IF(K169="","Missing evidence",IF(COUNTIFS('06_EVIDENCE_REGISTER'!$A:$A,K169,'06_EVIDENCE_REGISTER'!$B:$B,A169,'06_EVIDENCE_REGISTER'!$K:$K,"Current")-COUNTIFS('06_EVIDENCE_REGISTER'!$A:$A,K169,'06_EVIDENCE_REGISTER'!$B:$B,A169,'06_EVIDENCE_REGISTER'!$K:$K,"Current",'06_EVIDENCE_REGISTER'!$I:$I,"&lt;"&amp;TODAY(),'06_EVIDENCE_REGISTER'!$I:$I,"&lt;&gt;")&gt;0,"Current evidence","Missing / stale / mismatched")))</f>
        <v/>
      </c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TRANS-CHG-018</t>
        </is>
      </c>
      <c r="B170" s="72" t="n"/>
      <c r="C170" s="46" t="n"/>
      <c r="D170" s="46" t="n"/>
      <c r="E170" s="46" t="n"/>
      <c r="F170" s="46" t="n"/>
      <c r="G170" s="46" t="n"/>
      <c r="H170" s="46" t="n"/>
      <c r="I170" s="46" t="n"/>
      <c r="J170" s="46" t="n"/>
      <c r="K170" s="46" t="n"/>
      <c r="L170" s="16">
        <f>IF(B170="","",IF(K170="","Missing evidence",IF(COUNTIFS('06_EVIDENCE_REGISTER'!$A:$A,K170,'06_EVIDENCE_REGISTER'!$B:$B,A170,'06_EVIDENCE_REGISTER'!$K:$K,"Current")-COUNTIFS('06_EVIDENCE_REGISTER'!$A:$A,K170,'06_EVIDENCE_REGISTER'!$B:$B,A170,'06_EVIDENCE_REGISTER'!$K:$K,"Current",'06_EVIDENCE_REGISTER'!$I:$I,"&lt;"&amp;TODAY(),'06_EVIDENCE_REGISTER'!$I:$I,"&lt;&gt;")&gt;0,"Current evidence","Missing / stale / mismatched")))</f>
        <v/>
      </c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TRANS-CHG-019</t>
        </is>
      </c>
      <c r="B171" s="72" t="n"/>
      <c r="C171" s="46" t="n"/>
      <c r="D171" s="46" t="n"/>
      <c r="E171" s="46" t="n"/>
      <c r="F171" s="46" t="n"/>
      <c r="G171" s="46" t="n"/>
      <c r="H171" s="46" t="n"/>
      <c r="I171" s="46" t="n"/>
      <c r="J171" s="46" t="n"/>
      <c r="K171" s="46" t="n"/>
      <c r="L171" s="16">
        <f>IF(B171="","",IF(K171="","Missing evidence",IF(COUNTIFS('06_EVIDENCE_REGISTER'!$A:$A,K171,'06_EVIDENCE_REGISTER'!$B:$B,A171,'06_EVIDENCE_REGISTER'!$K:$K,"Current")-COUNTIFS('06_EVIDENCE_REGISTER'!$A:$A,K171,'06_EVIDENCE_REGISTER'!$B:$B,A171,'06_EVIDENCE_REGISTER'!$K:$K,"Current",'06_EVIDENCE_REGISTER'!$I:$I,"&lt;"&amp;TODAY(),'06_EVIDENCE_REGISTER'!$I:$I,"&lt;&gt;")&gt;0,"Current evidence","Missing / stale / mismatched")))</f>
        <v/>
      </c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TRANS-CHG-020</t>
        </is>
      </c>
      <c r="B172" s="72" t="n"/>
      <c r="C172" s="46" t="n"/>
      <c r="D172" s="46" t="n"/>
      <c r="E172" s="46" t="n"/>
      <c r="F172" s="46" t="n"/>
      <c r="G172" s="46" t="n"/>
      <c r="H172" s="46" t="n"/>
      <c r="I172" s="46" t="n"/>
      <c r="J172" s="46" t="n"/>
      <c r="K172" s="46" t="n"/>
      <c r="L172" s="16">
        <f>IF(B172="","",IF(K172="","Missing evidence",IF(COUNTIFS('06_EVIDENCE_REGISTER'!$A:$A,K172,'06_EVIDENCE_REGISTER'!$B:$B,A172,'06_EVIDENCE_REGISTER'!$K:$K,"Current")-COUNTIFS('06_EVIDENCE_REGISTER'!$A:$A,K172,'06_EVIDENCE_REGISTER'!$B:$B,A172,'06_EVIDENCE_REGISTER'!$K:$K,"Current",'06_EVIDENCE_REGISTER'!$I:$I,"&lt;"&amp;TODAY(),'06_EVIDENCE_REGISTER'!$I:$I,"&lt;&gt;")&gt;0,"Current evidence","Missing / stale / mismatched")))</f>
        <v/>
      </c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TRANS-CHG-021</t>
        </is>
      </c>
      <c r="B173" s="72" t="n"/>
      <c r="C173" s="46" t="n"/>
      <c r="D173" s="46" t="n"/>
      <c r="E173" s="46" t="n"/>
      <c r="F173" s="46" t="n"/>
      <c r="G173" s="46" t="n"/>
      <c r="H173" s="46" t="n"/>
      <c r="I173" s="46" t="n"/>
      <c r="J173" s="46" t="n"/>
      <c r="K173" s="46" t="n"/>
      <c r="L173" s="16">
        <f>IF(B173="","",IF(K173="","Missing evidence",IF(COUNTIFS('06_EVIDENCE_REGISTER'!$A:$A,K173,'06_EVIDENCE_REGISTER'!$B:$B,A173,'06_EVIDENCE_REGISTER'!$K:$K,"Current")-COUNTIFS('06_EVIDENCE_REGISTER'!$A:$A,K173,'06_EVIDENCE_REGISTER'!$B:$B,A173,'06_EVIDENCE_REGISTER'!$K:$K,"Current",'06_EVIDENCE_REGISTER'!$I:$I,"&lt;"&amp;TODAY(),'06_EVIDENCE_REGISTER'!$I:$I,"&lt;&gt;")&gt;0,"Current evidence","Missing / stale / mismatched")))</f>
        <v/>
      </c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TRANS-CHG-022</t>
        </is>
      </c>
      <c r="B174" s="72" t="n"/>
      <c r="C174" s="46" t="n"/>
      <c r="D174" s="46" t="n"/>
      <c r="E174" s="46" t="n"/>
      <c r="F174" s="46" t="n"/>
      <c r="G174" s="46" t="n"/>
      <c r="H174" s="46" t="n"/>
      <c r="I174" s="46" t="n"/>
      <c r="J174" s="46" t="n"/>
      <c r="K174" s="46" t="n"/>
      <c r="L174" s="16">
        <f>IF(B174="","",IF(K174="","Missing evidence",IF(COUNTIFS('06_EVIDENCE_REGISTER'!$A:$A,K174,'06_EVIDENCE_REGISTER'!$B:$B,A174,'06_EVIDENCE_REGISTER'!$K:$K,"Current")-COUNTIFS('06_EVIDENCE_REGISTER'!$A:$A,K174,'06_EVIDENCE_REGISTER'!$B:$B,A174,'06_EVIDENCE_REGISTER'!$K:$K,"Current",'06_EVIDENCE_REGISTER'!$I:$I,"&lt;"&amp;TODAY(),'06_EVIDENCE_REGISTER'!$I:$I,"&lt;&gt;")&gt;0,"Current evidence","Missing / stale / mismatched")))</f>
        <v/>
      </c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TRANS-CHG-023</t>
        </is>
      </c>
      <c r="B175" s="72" t="n"/>
      <c r="C175" s="46" t="n"/>
      <c r="D175" s="46" t="n"/>
      <c r="E175" s="46" t="n"/>
      <c r="F175" s="46" t="n"/>
      <c r="G175" s="46" t="n"/>
      <c r="H175" s="46" t="n"/>
      <c r="I175" s="46" t="n"/>
      <c r="J175" s="46" t="n"/>
      <c r="K175" s="46" t="n"/>
      <c r="L175" s="16">
        <f>IF(B175="","",IF(K175="","Missing evidence",IF(COUNTIFS('06_EVIDENCE_REGISTER'!$A:$A,K175,'06_EVIDENCE_REGISTER'!$B:$B,A175,'06_EVIDENCE_REGISTER'!$K:$K,"Current")-COUNTIFS('06_EVIDENCE_REGISTER'!$A:$A,K175,'06_EVIDENCE_REGISTER'!$B:$B,A175,'06_EVIDENCE_REGISTER'!$K:$K,"Current",'06_EVIDENCE_REGISTER'!$I:$I,"&lt;"&amp;TODAY(),'06_EVIDENCE_REGISTER'!$I:$I,"&lt;&gt;")&gt;0,"Current evidence","Missing / stale / mismatched")))</f>
        <v/>
      </c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TRANS-CHG-024</t>
        </is>
      </c>
      <c r="B176" s="72" t="n"/>
      <c r="C176" s="46" t="n"/>
      <c r="D176" s="46" t="n"/>
      <c r="E176" s="46" t="n"/>
      <c r="F176" s="46" t="n"/>
      <c r="G176" s="46" t="n"/>
      <c r="H176" s="46" t="n"/>
      <c r="I176" s="46" t="n"/>
      <c r="J176" s="46" t="n"/>
      <c r="K176" s="46" t="n"/>
      <c r="L176" s="16">
        <f>IF(B176="","",IF(K176="","Missing evidence",IF(COUNTIFS('06_EVIDENCE_REGISTER'!$A:$A,K176,'06_EVIDENCE_REGISTER'!$B:$B,A176,'06_EVIDENCE_REGISTER'!$K:$K,"Current")-COUNTIFS('06_EVIDENCE_REGISTER'!$A:$A,K176,'06_EVIDENCE_REGISTER'!$B:$B,A176,'06_EVIDENCE_REGISTER'!$K:$K,"Current",'06_EVIDENCE_REGISTER'!$I:$I,"&lt;"&amp;TODAY(),'06_EVIDENCE_REGISTER'!$I:$I,"&lt;&gt;")&gt;0,"Current evidence","Missing / stale / mismatched")))</f>
        <v/>
      </c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TRANS-CHG-025</t>
        </is>
      </c>
      <c r="B177" s="72" t="n"/>
      <c r="C177" s="46" t="n"/>
      <c r="D177" s="46" t="n"/>
      <c r="E177" s="46" t="n"/>
      <c r="F177" s="46" t="n"/>
      <c r="G177" s="46" t="n"/>
      <c r="H177" s="46" t="n"/>
      <c r="I177" s="46" t="n"/>
      <c r="J177" s="46" t="n"/>
      <c r="K177" s="46" t="n"/>
      <c r="L177" s="16">
        <f>IF(B177="","",IF(K177="","Missing evidence",IF(COUNTIFS('06_EVIDENCE_REGISTER'!$A:$A,K177,'06_EVIDENCE_REGISTER'!$B:$B,A177,'06_EVIDENCE_REGISTER'!$K:$K,"Current")-COUNTIFS('06_EVIDENCE_REGISTER'!$A:$A,K177,'06_EVIDENCE_REGISTER'!$B:$B,A177,'06_EVIDENCE_REGISTER'!$K:$K,"Current",'06_EVIDENCE_REGISTER'!$I:$I,"&lt;"&amp;TODAY(),'06_EVIDENCE_REGISTER'!$I:$I,"&lt;&gt;")&gt;0,"Current evidence","Missing / stale / mismatched")))</f>
        <v/>
      </c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TRANS-CHG-026</t>
        </is>
      </c>
      <c r="B178" s="72" t="n"/>
      <c r="C178" s="46" t="n"/>
      <c r="D178" s="46" t="n"/>
      <c r="E178" s="46" t="n"/>
      <c r="F178" s="46" t="n"/>
      <c r="G178" s="46" t="n"/>
      <c r="H178" s="46" t="n"/>
      <c r="I178" s="46" t="n"/>
      <c r="J178" s="46" t="n"/>
      <c r="K178" s="46" t="n"/>
      <c r="L178" s="16">
        <f>IF(B178="","",IF(K178="","Missing evidence",IF(COUNTIFS('06_EVIDENCE_REGISTER'!$A:$A,K178,'06_EVIDENCE_REGISTER'!$B:$B,A178,'06_EVIDENCE_REGISTER'!$K:$K,"Current")-COUNTIFS('06_EVIDENCE_REGISTER'!$A:$A,K178,'06_EVIDENCE_REGISTER'!$B:$B,A178,'06_EVIDENCE_REGISTER'!$K:$K,"Current",'06_EVIDENCE_REGISTER'!$I:$I,"&lt;"&amp;TODAY(),'06_EVIDENCE_REGISTER'!$I:$I,"&lt;&gt;")&gt;0,"Current evidence","Missing / stale / mismatched")))</f>
        <v/>
      </c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TRANS-CHG-027</t>
        </is>
      </c>
      <c r="B179" s="72" t="n"/>
      <c r="C179" s="46" t="n"/>
      <c r="D179" s="46" t="n"/>
      <c r="E179" s="46" t="n"/>
      <c r="F179" s="46" t="n"/>
      <c r="G179" s="46" t="n"/>
      <c r="H179" s="46" t="n"/>
      <c r="I179" s="46" t="n"/>
      <c r="J179" s="46" t="n"/>
      <c r="K179" s="46" t="n"/>
      <c r="L179" s="16">
        <f>IF(B179="","",IF(K179="","Missing evidence",IF(COUNTIFS('06_EVIDENCE_REGISTER'!$A:$A,K179,'06_EVIDENCE_REGISTER'!$B:$B,A179,'06_EVIDENCE_REGISTER'!$K:$K,"Current")-COUNTIFS('06_EVIDENCE_REGISTER'!$A:$A,K179,'06_EVIDENCE_REGISTER'!$B:$B,A179,'06_EVIDENCE_REGISTER'!$K:$K,"Current",'06_EVIDENCE_REGISTER'!$I:$I,"&lt;"&amp;TODAY(),'06_EVIDENCE_REGISTER'!$I:$I,"&lt;&gt;")&gt;0,"Current evidence","Missing / stale / mismatched")))</f>
        <v/>
      </c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TRANS-CHG-028</t>
        </is>
      </c>
      <c r="B180" s="72" t="n"/>
      <c r="C180" s="46" t="n"/>
      <c r="D180" s="46" t="n"/>
      <c r="E180" s="46" t="n"/>
      <c r="F180" s="46" t="n"/>
      <c r="G180" s="46" t="n"/>
      <c r="H180" s="46" t="n"/>
      <c r="I180" s="46" t="n"/>
      <c r="J180" s="46" t="n"/>
      <c r="K180" s="46" t="n"/>
      <c r="L180" s="16">
        <f>IF(B180="","",IF(K180="","Missing evidence",IF(COUNTIFS('06_EVIDENCE_REGISTER'!$A:$A,K180,'06_EVIDENCE_REGISTER'!$B:$B,A180,'06_EVIDENCE_REGISTER'!$K:$K,"Current")-COUNTIFS('06_EVIDENCE_REGISTER'!$A:$A,K180,'06_EVIDENCE_REGISTER'!$B:$B,A180,'06_EVIDENCE_REGISTER'!$K:$K,"Current",'06_EVIDENCE_REGISTER'!$I:$I,"&lt;"&amp;TODAY(),'06_EVIDENCE_REGISTER'!$I:$I,"&lt;&gt;")&gt;0,"Current evidence","Missing / stale / mismatched")))</f>
        <v/>
      </c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TRANS-CHG-029</t>
        </is>
      </c>
      <c r="B181" s="72" t="n"/>
      <c r="C181" s="46" t="n"/>
      <c r="D181" s="46" t="n"/>
      <c r="E181" s="46" t="n"/>
      <c r="F181" s="46" t="n"/>
      <c r="G181" s="46" t="n"/>
      <c r="H181" s="46" t="n"/>
      <c r="I181" s="46" t="n"/>
      <c r="J181" s="46" t="n"/>
      <c r="K181" s="46" t="n"/>
      <c r="L181" s="16">
        <f>IF(B181="","",IF(K181="","Missing evidence",IF(COUNTIFS('06_EVIDENCE_REGISTER'!$A:$A,K181,'06_EVIDENCE_REGISTER'!$B:$B,A181,'06_EVIDENCE_REGISTER'!$K:$K,"Current")-COUNTIFS('06_EVIDENCE_REGISTER'!$A:$A,K181,'06_EVIDENCE_REGISTER'!$B:$B,A181,'06_EVIDENCE_REGISTER'!$K:$K,"Current",'06_EVIDENCE_REGISTER'!$I:$I,"&lt;"&amp;TODAY(),'06_EVIDENCE_REGISTER'!$I:$I,"&lt;&gt;")&gt;0,"Current evidence","Missing / stale / mismatched")))</f>
        <v/>
      </c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TRANS-CHG-030</t>
        </is>
      </c>
      <c r="B182" s="72" t="n"/>
      <c r="C182" s="46" t="n"/>
      <c r="D182" s="46" t="n"/>
      <c r="E182" s="46" t="n"/>
      <c r="F182" s="46" t="n"/>
      <c r="G182" s="46" t="n"/>
      <c r="H182" s="46" t="n"/>
      <c r="I182" s="46" t="n"/>
      <c r="J182" s="46" t="n"/>
      <c r="K182" s="46" t="n"/>
      <c r="L182" s="16">
        <f>IF(B182="","",IF(K182="","Missing evidence",IF(COUNTIFS('06_EVIDENCE_REGISTER'!$A:$A,K182,'06_EVIDENCE_REGISTER'!$B:$B,A182,'06_EVIDENCE_REGISTER'!$K:$K,"Current")-COUNTIFS('06_EVIDENCE_REGISTER'!$A:$A,K182,'06_EVIDENCE_REGISTER'!$B:$B,A182,'06_EVIDENCE_REGISTER'!$K:$K,"Current",'06_EVIDENCE_REGISTER'!$I:$I,"&lt;"&amp;TODAY(),'06_EVIDENCE_REGISTER'!$I:$I,"&lt;&gt;")&gt;0,"Current evidence","Missing / stale / mismatched")))</f>
        <v/>
      </c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TRANS-CHG-031</t>
        </is>
      </c>
      <c r="B183" s="72" t="n"/>
      <c r="C183" s="46" t="n"/>
      <c r="D183" s="46" t="n"/>
      <c r="E183" s="46" t="n"/>
      <c r="F183" s="46" t="n"/>
      <c r="G183" s="46" t="n"/>
      <c r="H183" s="46" t="n"/>
      <c r="I183" s="46" t="n"/>
      <c r="J183" s="46" t="n"/>
      <c r="K183" s="46" t="n"/>
      <c r="L183" s="16">
        <f>IF(B183="","",IF(K183="","Missing evidence",IF(COUNTIFS('06_EVIDENCE_REGISTER'!$A:$A,K183,'06_EVIDENCE_REGISTER'!$B:$B,A183,'06_EVIDENCE_REGISTER'!$K:$K,"Current")-COUNTIFS('06_EVIDENCE_REGISTER'!$A:$A,K183,'06_EVIDENCE_REGISTER'!$B:$B,A183,'06_EVIDENCE_REGISTER'!$K:$K,"Current",'06_EVIDENCE_REGISTER'!$I:$I,"&lt;"&amp;TODAY(),'06_EVIDENCE_REGISTER'!$I:$I,"&lt;&gt;")&gt;0,"Current evidence","Missing / stale / mismatched")))</f>
        <v/>
      </c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TRANS-CHG-032</t>
        </is>
      </c>
      <c r="B184" s="72" t="n"/>
      <c r="C184" s="46" t="n"/>
      <c r="D184" s="46" t="n"/>
      <c r="E184" s="46" t="n"/>
      <c r="F184" s="46" t="n"/>
      <c r="G184" s="46" t="n"/>
      <c r="H184" s="46" t="n"/>
      <c r="I184" s="46" t="n"/>
      <c r="J184" s="46" t="n"/>
      <c r="K184" s="46" t="n"/>
      <c r="L184" s="16">
        <f>IF(B184="","",IF(K184="","Missing evidence",IF(COUNTIFS('06_EVIDENCE_REGISTER'!$A:$A,K184,'06_EVIDENCE_REGISTER'!$B:$B,A184,'06_EVIDENCE_REGISTER'!$K:$K,"Current")-COUNTIFS('06_EVIDENCE_REGISTER'!$A:$A,K184,'06_EVIDENCE_REGISTER'!$B:$B,A184,'06_EVIDENCE_REGISTER'!$K:$K,"Current",'06_EVIDENCE_REGISTER'!$I:$I,"&lt;"&amp;TODAY(),'06_EVIDENCE_REGISTER'!$I:$I,"&lt;&gt;")&gt;0,"Current evidence","Missing / stale / mismatched")))</f>
        <v/>
      </c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TRANS-CHG-033</t>
        </is>
      </c>
      <c r="B185" s="72" t="n"/>
      <c r="C185" s="46" t="n"/>
      <c r="D185" s="46" t="n"/>
      <c r="E185" s="46" t="n"/>
      <c r="F185" s="46" t="n"/>
      <c r="G185" s="46" t="n"/>
      <c r="H185" s="46" t="n"/>
      <c r="I185" s="46" t="n"/>
      <c r="J185" s="46" t="n"/>
      <c r="K185" s="46" t="n"/>
      <c r="L185" s="16">
        <f>IF(B185="","",IF(K185="","Missing evidence",IF(COUNTIFS('06_EVIDENCE_REGISTER'!$A:$A,K185,'06_EVIDENCE_REGISTER'!$B:$B,A185,'06_EVIDENCE_REGISTER'!$K:$K,"Current")-COUNTIFS('06_EVIDENCE_REGISTER'!$A:$A,K185,'06_EVIDENCE_REGISTER'!$B:$B,A185,'06_EVIDENCE_REGISTER'!$K:$K,"Current",'06_EVIDENCE_REGISTER'!$I:$I,"&lt;"&amp;TODAY(),'06_EVIDENCE_REGISTER'!$I:$I,"&lt;&gt;")&gt;0,"Current evidence","Missing / stale / mismatched")))</f>
        <v/>
      </c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TRANS-CHG-034</t>
        </is>
      </c>
      <c r="B186" s="72" t="n"/>
      <c r="C186" s="46" t="n"/>
      <c r="D186" s="46" t="n"/>
      <c r="E186" s="46" t="n"/>
      <c r="F186" s="46" t="n"/>
      <c r="G186" s="46" t="n"/>
      <c r="H186" s="46" t="n"/>
      <c r="I186" s="46" t="n"/>
      <c r="J186" s="46" t="n"/>
      <c r="K186" s="46" t="n"/>
      <c r="L186" s="16">
        <f>IF(B186="","",IF(K186="","Missing evidence",IF(COUNTIFS('06_EVIDENCE_REGISTER'!$A:$A,K186,'06_EVIDENCE_REGISTER'!$B:$B,A186,'06_EVIDENCE_REGISTER'!$K:$K,"Current")-COUNTIFS('06_EVIDENCE_REGISTER'!$A:$A,K186,'06_EVIDENCE_REGISTER'!$B:$B,A186,'06_EVIDENCE_REGISTER'!$K:$K,"Current",'06_EVIDENCE_REGISTER'!$I:$I,"&lt;"&amp;TODAY(),'06_EVIDENCE_REGISTER'!$I:$I,"&lt;&gt;")&gt;0,"Current evidence","Missing / stale / mismatched")))</f>
        <v/>
      </c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TRANS-CHG-035</t>
        </is>
      </c>
      <c r="B187" s="72" t="n"/>
      <c r="C187" s="46" t="n"/>
      <c r="D187" s="46" t="n"/>
      <c r="E187" s="46" t="n"/>
      <c r="F187" s="46" t="n"/>
      <c r="G187" s="46" t="n"/>
      <c r="H187" s="46" t="n"/>
      <c r="I187" s="46" t="n"/>
      <c r="J187" s="46" t="n"/>
      <c r="K187" s="46" t="n"/>
      <c r="L187" s="16">
        <f>IF(B187="","",IF(K187="","Missing evidence",IF(COUNTIFS('06_EVIDENCE_REGISTER'!$A:$A,K187,'06_EVIDENCE_REGISTER'!$B:$B,A187,'06_EVIDENCE_REGISTER'!$K:$K,"Current")-COUNTIFS('06_EVIDENCE_REGISTER'!$A:$A,K187,'06_EVIDENCE_REGISTER'!$B:$B,A187,'06_EVIDENCE_REGISTER'!$K:$K,"Current",'06_EVIDENCE_REGISTER'!$I:$I,"&lt;"&amp;TODAY(),'06_EVIDENCE_REGISTER'!$I:$I,"&lt;&gt;")&gt;0,"Current evidence","Missing / stale / mismatched")))</f>
        <v/>
      </c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TRANS-CHG-036</t>
        </is>
      </c>
      <c r="B188" s="72" t="n"/>
      <c r="C188" s="46" t="n"/>
      <c r="D188" s="46" t="n"/>
      <c r="E188" s="46" t="n"/>
      <c r="F188" s="46" t="n"/>
      <c r="G188" s="46" t="n"/>
      <c r="H188" s="46" t="n"/>
      <c r="I188" s="46" t="n"/>
      <c r="J188" s="46" t="n"/>
      <c r="K188" s="46" t="n"/>
      <c r="L188" s="16">
        <f>IF(B188="","",IF(K188="","Missing evidence",IF(COUNTIFS('06_EVIDENCE_REGISTER'!$A:$A,K188,'06_EVIDENCE_REGISTER'!$B:$B,A188,'06_EVIDENCE_REGISTER'!$K:$K,"Current")-COUNTIFS('06_EVIDENCE_REGISTER'!$A:$A,K188,'06_EVIDENCE_REGISTER'!$B:$B,A188,'06_EVIDENCE_REGISTER'!$K:$K,"Current",'06_EVIDENCE_REGISTER'!$I:$I,"&lt;"&amp;TODAY(),'06_EVIDENCE_REGISTER'!$I:$I,"&lt;&gt;")&gt;0,"Current evidence","Missing / stale / mismatched")))</f>
        <v/>
      </c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TRANS-CHG-037</t>
        </is>
      </c>
      <c r="B189" s="72" t="n"/>
      <c r="C189" s="46" t="n"/>
      <c r="D189" s="46" t="n"/>
      <c r="E189" s="46" t="n"/>
      <c r="F189" s="46" t="n"/>
      <c r="G189" s="46" t="n"/>
      <c r="H189" s="46" t="n"/>
      <c r="I189" s="46" t="n"/>
      <c r="J189" s="46" t="n"/>
      <c r="K189" s="46" t="n"/>
      <c r="L189" s="16">
        <f>IF(B189="","",IF(K189="","Missing evidence",IF(COUNTIFS('06_EVIDENCE_REGISTER'!$A:$A,K189,'06_EVIDENCE_REGISTER'!$B:$B,A189,'06_EVIDENCE_REGISTER'!$K:$K,"Current")-COUNTIFS('06_EVIDENCE_REGISTER'!$A:$A,K189,'06_EVIDENCE_REGISTER'!$B:$B,A189,'06_EVIDENCE_REGISTER'!$K:$K,"Current",'06_EVIDENCE_REGISTER'!$I:$I,"&lt;"&amp;TODAY(),'06_EVIDENCE_REGISTER'!$I:$I,"&lt;&gt;")&gt;0,"Current evidence","Missing / stale / mismatched")))</f>
        <v/>
      </c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TRANS-CHG-038</t>
        </is>
      </c>
      <c r="B190" s="72" t="n"/>
      <c r="C190" s="46" t="n"/>
      <c r="D190" s="46" t="n"/>
      <c r="E190" s="46" t="n"/>
      <c r="F190" s="46" t="n"/>
      <c r="G190" s="46" t="n"/>
      <c r="H190" s="46" t="n"/>
      <c r="I190" s="46" t="n"/>
      <c r="J190" s="46" t="n"/>
      <c r="K190" s="46" t="n"/>
      <c r="L190" s="16">
        <f>IF(B190="","",IF(K190="","Missing evidence",IF(COUNTIFS('06_EVIDENCE_REGISTER'!$A:$A,K190,'06_EVIDENCE_REGISTER'!$B:$B,A190,'06_EVIDENCE_REGISTER'!$K:$K,"Current")-COUNTIFS('06_EVIDENCE_REGISTER'!$A:$A,K190,'06_EVIDENCE_REGISTER'!$B:$B,A190,'06_EVIDENCE_REGISTER'!$K:$K,"Current",'06_EVIDENCE_REGISTER'!$I:$I,"&lt;"&amp;TODAY(),'06_EVIDENCE_REGISTER'!$I:$I,"&lt;&gt;")&gt;0,"Current evidence","Missing / stale / mismatched")))</f>
        <v/>
      </c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TRANS-CHG-039</t>
        </is>
      </c>
      <c r="B191" s="72" t="n"/>
      <c r="C191" s="46" t="n"/>
      <c r="D191" s="46" t="n"/>
      <c r="E191" s="46" t="n"/>
      <c r="F191" s="46" t="n"/>
      <c r="G191" s="46" t="n"/>
      <c r="H191" s="46" t="n"/>
      <c r="I191" s="46" t="n"/>
      <c r="J191" s="46" t="n"/>
      <c r="K191" s="46" t="n"/>
      <c r="L191" s="16">
        <f>IF(B191="","",IF(K191="","Missing evidence",IF(COUNTIFS('06_EVIDENCE_REGISTER'!$A:$A,K191,'06_EVIDENCE_REGISTER'!$B:$B,A191,'06_EVIDENCE_REGISTER'!$K:$K,"Current")-COUNTIFS('06_EVIDENCE_REGISTER'!$A:$A,K191,'06_EVIDENCE_REGISTER'!$B:$B,A191,'06_EVIDENCE_REGISTER'!$K:$K,"Current",'06_EVIDENCE_REGISTER'!$I:$I,"&lt;"&amp;TODAY(),'06_EVIDENCE_REGISTER'!$I:$I,"&lt;&gt;")&gt;0,"Current evidence","Missing / stale / mismatched")))</f>
        <v/>
      </c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TRANS-CHG-040</t>
        </is>
      </c>
      <c r="B192" s="72" t="n"/>
      <c r="C192" s="46" t="n"/>
      <c r="D192" s="46" t="n"/>
      <c r="E192" s="46" t="n"/>
      <c r="F192" s="46" t="n"/>
      <c r="G192" s="46" t="n"/>
      <c r="H192" s="46" t="n"/>
      <c r="I192" s="46" t="n"/>
      <c r="J192" s="46" t="n"/>
      <c r="K192" s="46" t="n"/>
      <c r="L192" s="16">
        <f>IF(B192="","",IF(K192="","Missing evidence",IF(COUNTIFS('06_EVIDENCE_REGISTER'!$A:$A,K192,'06_EVIDENCE_REGISTER'!$B:$B,A192,'06_EVIDENCE_REGISTER'!$K:$K,"Current")-COUNTIFS('06_EVIDENCE_REGISTER'!$A:$A,K192,'06_EVIDENCE_REGISTER'!$B:$B,A192,'06_EVIDENCE_REGISTER'!$K:$K,"Current",'06_EVIDENCE_REGISTER'!$I:$I,"&lt;"&amp;TODAY(),'06_EVIDENCE_REGISTER'!$I:$I,"&lt;&gt;")&gt;0,"Current evidence","Missing / stale / mismatched")))</f>
        <v/>
      </c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TRANS-CHG-041</t>
        </is>
      </c>
      <c r="B193" s="72" t="n"/>
      <c r="C193" s="46" t="n"/>
      <c r="D193" s="46" t="n"/>
      <c r="E193" s="46" t="n"/>
      <c r="F193" s="46" t="n"/>
      <c r="G193" s="46" t="n"/>
      <c r="H193" s="46" t="n"/>
      <c r="I193" s="46" t="n"/>
      <c r="J193" s="46" t="n"/>
      <c r="K193" s="46" t="n"/>
      <c r="L193" s="16">
        <f>IF(B193="","",IF(K193="","Missing evidence",IF(COUNTIFS('06_EVIDENCE_REGISTER'!$A:$A,K193,'06_EVIDENCE_REGISTER'!$B:$B,A193,'06_EVIDENCE_REGISTER'!$K:$K,"Current")-COUNTIFS('06_EVIDENCE_REGISTER'!$A:$A,K193,'06_EVIDENCE_REGISTER'!$B:$B,A193,'06_EVIDENCE_REGISTER'!$K:$K,"Current",'06_EVIDENCE_REGISTER'!$I:$I,"&lt;"&amp;TODAY(),'06_EVIDENCE_REGISTER'!$I:$I,"&lt;&gt;")&gt;0,"Current evidence","Missing / stale / mismatched")))</f>
        <v/>
      </c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TRANS-CHG-042</t>
        </is>
      </c>
      <c r="B194" s="72" t="n"/>
      <c r="C194" s="46" t="n"/>
      <c r="D194" s="46" t="n"/>
      <c r="E194" s="46" t="n"/>
      <c r="F194" s="46" t="n"/>
      <c r="G194" s="46" t="n"/>
      <c r="H194" s="46" t="n"/>
      <c r="I194" s="46" t="n"/>
      <c r="J194" s="46" t="n"/>
      <c r="K194" s="46" t="n"/>
      <c r="L194" s="16">
        <f>IF(B194="","",IF(K194="","Missing evidence",IF(COUNTIFS('06_EVIDENCE_REGISTER'!$A:$A,K194,'06_EVIDENCE_REGISTER'!$B:$B,A194,'06_EVIDENCE_REGISTER'!$K:$K,"Current")-COUNTIFS('06_EVIDENCE_REGISTER'!$A:$A,K194,'06_EVIDENCE_REGISTER'!$B:$B,A194,'06_EVIDENCE_REGISTER'!$K:$K,"Current",'06_EVIDENCE_REGISTER'!$I:$I,"&lt;"&amp;TODAY(),'06_EVIDENCE_REGISTER'!$I:$I,"&lt;&gt;")&gt;0,"Current evidence","Missing / stale / mismatched")))</f>
        <v/>
      </c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TRANS-CHG-043</t>
        </is>
      </c>
      <c r="B195" s="72" t="n"/>
      <c r="C195" s="46" t="n"/>
      <c r="D195" s="46" t="n"/>
      <c r="E195" s="46" t="n"/>
      <c r="F195" s="46" t="n"/>
      <c r="G195" s="46" t="n"/>
      <c r="H195" s="46" t="n"/>
      <c r="I195" s="46" t="n"/>
      <c r="J195" s="46" t="n"/>
      <c r="K195" s="46" t="n"/>
      <c r="L195" s="16">
        <f>IF(B195="","",IF(K195="","Missing evidence",IF(COUNTIFS('06_EVIDENCE_REGISTER'!$A:$A,K195,'06_EVIDENCE_REGISTER'!$B:$B,A195,'06_EVIDENCE_REGISTER'!$K:$K,"Current")-COUNTIFS('06_EVIDENCE_REGISTER'!$A:$A,K195,'06_EVIDENCE_REGISTER'!$B:$B,A195,'06_EVIDENCE_REGISTER'!$K:$K,"Current",'06_EVIDENCE_REGISTER'!$I:$I,"&lt;"&amp;TODAY(),'06_EVIDENCE_REGISTER'!$I:$I,"&lt;&gt;")&gt;0,"Current evidence","Missing / stale / mismatched")))</f>
        <v/>
      </c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TRANS-CHG-044</t>
        </is>
      </c>
      <c r="B196" s="72" t="n"/>
      <c r="C196" s="46" t="n"/>
      <c r="D196" s="46" t="n"/>
      <c r="E196" s="46" t="n"/>
      <c r="F196" s="46" t="n"/>
      <c r="G196" s="46" t="n"/>
      <c r="H196" s="46" t="n"/>
      <c r="I196" s="46" t="n"/>
      <c r="J196" s="46" t="n"/>
      <c r="K196" s="46" t="n"/>
      <c r="L196" s="16">
        <f>IF(B196="","",IF(K196="","Missing evidence",IF(COUNTIFS('06_EVIDENCE_REGISTER'!$A:$A,K196,'06_EVIDENCE_REGISTER'!$B:$B,A196,'06_EVIDENCE_REGISTER'!$K:$K,"Current")-COUNTIFS('06_EVIDENCE_REGISTER'!$A:$A,K196,'06_EVIDENCE_REGISTER'!$B:$B,A196,'06_EVIDENCE_REGISTER'!$K:$K,"Current",'06_EVIDENCE_REGISTER'!$I:$I,"&lt;"&amp;TODAY(),'06_EVIDENCE_REGISTER'!$I:$I,"&lt;&gt;")&gt;0,"Current evidence","Missing / stale / mismatched")))</f>
        <v/>
      </c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TRANS-CHG-045</t>
        </is>
      </c>
      <c r="B197" s="72" t="n"/>
      <c r="C197" s="46" t="n"/>
      <c r="D197" s="46" t="n"/>
      <c r="E197" s="46" t="n"/>
      <c r="F197" s="46" t="n"/>
      <c r="G197" s="46" t="n"/>
      <c r="H197" s="46" t="n"/>
      <c r="I197" s="46" t="n"/>
      <c r="J197" s="46" t="n"/>
      <c r="K197" s="46" t="n"/>
      <c r="L197" s="16">
        <f>IF(B197="","",IF(K197="","Missing evidence",IF(COUNTIFS('06_EVIDENCE_REGISTER'!$A:$A,K197,'06_EVIDENCE_REGISTER'!$B:$B,A197,'06_EVIDENCE_REGISTER'!$K:$K,"Current")-COUNTIFS('06_EVIDENCE_REGISTER'!$A:$A,K197,'06_EVIDENCE_REGISTER'!$B:$B,A197,'06_EVIDENCE_REGISTER'!$K:$K,"Current",'06_EVIDENCE_REGISTER'!$I:$I,"&lt;"&amp;TODAY(),'06_EVIDENCE_REGISTER'!$I:$I,"&lt;&gt;")&gt;0,"Current evidence","Missing / stale / mismatched")))</f>
        <v/>
      </c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TRANS-CHG-046</t>
        </is>
      </c>
      <c r="B198" s="72" t="n"/>
      <c r="C198" s="46" t="n"/>
      <c r="D198" s="46" t="n"/>
      <c r="E198" s="46" t="n"/>
      <c r="F198" s="46" t="n"/>
      <c r="G198" s="46" t="n"/>
      <c r="H198" s="46" t="n"/>
      <c r="I198" s="46" t="n"/>
      <c r="J198" s="46" t="n"/>
      <c r="K198" s="46" t="n"/>
      <c r="L198" s="16">
        <f>IF(B198="","",IF(K198="","Missing evidence",IF(COUNTIFS('06_EVIDENCE_REGISTER'!$A:$A,K198,'06_EVIDENCE_REGISTER'!$B:$B,A198,'06_EVIDENCE_REGISTER'!$K:$K,"Current")-COUNTIFS('06_EVIDENCE_REGISTER'!$A:$A,K198,'06_EVIDENCE_REGISTER'!$B:$B,A198,'06_EVIDENCE_REGISTER'!$K:$K,"Current",'06_EVIDENCE_REGISTER'!$I:$I,"&lt;"&amp;TODAY(),'06_EVIDENCE_REGISTER'!$I:$I,"&lt;&gt;")&gt;0,"Current evidence","Missing / stale / mismatched")))</f>
        <v/>
      </c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TRANS-CHG-047</t>
        </is>
      </c>
      <c r="B199" s="72" t="n"/>
      <c r="C199" s="46" t="n"/>
      <c r="D199" s="46" t="n"/>
      <c r="E199" s="46" t="n"/>
      <c r="F199" s="46" t="n"/>
      <c r="G199" s="46" t="n"/>
      <c r="H199" s="46" t="n"/>
      <c r="I199" s="46" t="n"/>
      <c r="J199" s="46" t="n"/>
      <c r="K199" s="46" t="n"/>
      <c r="L199" s="16">
        <f>IF(B199="","",IF(K199="","Missing evidence",IF(COUNTIFS('06_EVIDENCE_REGISTER'!$A:$A,K199,'06_EVIDENCE_REGISTER'!$B:$B,A199,'06_EVIDENCE_REGISTER'!$K:$K,"Current")-COUNTIFS('06_EVIDENCE_REGISTER'!$A:$A,K199,'06_EVIDENCE_REGISTER'!$B:$B,A199,'06_EVIDENCE_REGISTER'!$K:$K,"Current",'06_EVIDENCE_REGISTER'!$I:$I,"&lt;"&amp;TODAY(),'06_EVIDENCE_REGISTER'!$I:$I,"&lt;&gt;")&gt;0,"Current evidence","Missing / stale / mismatched")))</f>
        <v/>
      </c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TRANS-CHG-048</t>
        </is>
      </c>
      <c r="B200" s="72" t="n"/>
      <c r="C200" s="46" t="n"/>
      <c r="D200" s="46" t="n"/>
      <c r="E200" s="46" t="n"/>
      <c r="F200" s="46" t="n"/>
      <c r="G200" s="46" t="n"/>
      <c r="H200" s="46" t="n"/>
      <c r="I200" s="46" t="n"/>
      <c r="J200" s="46" t="n"/>
      <c r="K200" s="46" t="n"/>
      <c r="L200" s="16">
        <f>IF(B200="","",IF(K200="","Missing evidence",IF(COUNTIFS('06_EVIDENCE_REGISTER'!$A:$A,K200,'06_EVIDENCE_REGISTER'!$B:$B,A200,'06_EVIDENCE_REGISTER'!$K:$K,"Current")-COUNTIFS('06_EVIDENCE_REGISTER'!$A:$A,K200,'06_EVIDENCE_REGISTER'!$B:$B,A200,'06_EVIDENCE_REGISTER'!$K:$K,"Current",'06_EVIDENCE_REGISTER'!$I:$I,"&lt;"&amp;TODAY(),'06_EVIDENCE_REGISTER'!$I:$I,"&lt;&gt;")&gt;0,"Current evidence","Missing / stale / mismatched")))</f>
        <v/>
      </c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TRANS-CHG-049</t>
        </is>
      </c>
      <c r="B201" s="72" t="n"/>
      <c r="C201" s="46" t="n"/>
      <c r="D201" s="46" t="n"/>
      <c r="E201" s="46" t="n"/>
      <c r="F201" s="46" t="n"/>
      <c r="G201" s="46" t="n"/>
      <c r="H201" s="46" t="n"/>
      <c r="I201" s="46" t="n"/>
      <c r="J201" s="46" t="n"/>
      <c r="K201" s="46" t="n"/>
      <c r="L201" s="16">
        <f>IF(B201="","",IF(K201="","Missing evidence",IF(COUNTIFS('06_EVIDENCE_REGISTER'!$A:$A,K201,'06_EVIDENCE_REGISTER'!$B:$B,A201,'06_EVIDENCE_REGISTER'!$K:$K,"Current")-COUNTIFS('06_EVIDENCE_REGISTER'!$A:$A,K201,'06_EVIDENCE_REGISTER'!$B:$B,A201,'06_EVIDENCE_REGISTER'!$K:$K,"Current",'06_EVIDENCE_REGISTER'!$I:$I,"&lt;"&amp;TODAY(),'06_EVIDENCE_REGISTER'!$I:$I,"&lt;&gt;")&gt;0,"Current evidence","Missing / stale / mismatched")))</f>
        <v/>
      </c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TRANS-CHG-050</t>
        </is>
      </c>
      <c r="B202" s="72" t="n"/>
      <c r="C202" s="46" t="n"/>
      <c r="D202" s="46" t="n"/>
      <c r="E202" s="46" t="n"/>
      <c r="F202" s="46" t="n"/>
      <c r="G202" s="46" t="n"/>
      <c r="H202" s="46" t="n"/>
      <c r="I202" s="46" t="n"/>
      <c r="J202" s="46" t="n"/>
      <c r="K202" s="46" t="n"/>
      <c r="L202" s="16">
        <f>IF(B202="","",IF(K202="","Missing evidence",IF(COUNTIFS('06_EVIDENCE_REGISTER'!$A:$A,K202,'06_EVIDENCE_REGISTER'!$B:$B,A202,'06_EVIDENCE_REGISTER'!$K:$K,"Current")-COUNTIFS('06_EVIDENCE_REGISTER'!$A:$A,K202,'06_EVIDENCE_REGISTER'!$B:$B,A202,'06_EVIDENCE_REGISTER'!$K:$K,"Current",'06_EVIDENCE_REGISTER'!$I:$I,"&lt;"&amp;TODAY(),'06_EVIDENCE_REGISTER'!$I:$I,"&lt;&gt;")&gt;0,"Current evidence","Missing / stale / mismatched")))</f>
        <v/>
      </c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 ht="23" customHeight="1">
      <c r="A205" s="33" t="inlineStr">
        <is>
          <t>MARKING / DISCLOSURE OPERATIONAL READINESS</t>
        </is>
      </c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 ht="31" customHeight="1">
      <c r="A206" s="40" t="inlineStr">
        <is>
          <t>Metric</t>
        </is>
      </c>
      <c r="B206" s="40" t="inlineStr">
        <is>
          <t>Value</t>
        </is>
      </c>
      <c r="C206" s="40" t="inlineStr">
        <is>
          <t>Interpretation</t>
        </is>
      </c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Failed/inconclusive/not-run marking tests</t>
        </is>
      </c>
      <c r="B207" s="16">
        <f>COUNTIF(J5:J64,"Fail")+COUNTIF(J5:J64,"Inconclusive")+COUNTIF(J5:J64,"Not run")</f>
        <v/>
      </c>
      <c r="C207" s="6" t="inlineStr">
        <is>
          <t>Article 50(2) operational blocker if marking route applies.</t>
        </is>
      </c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Marking-test evidence gaps</t>
        </is>
      </c>
      <c r="B208" s="16">
        <f>SUMPRODUCT((B5:B64&lt;&gt;"")*(M5:M64&lt;&gt;"Current evidence"))</f>
        <v/>
      </c>
      <c r="C208" s="6" t="inlineStr">
        <is>
          <t>Evidence blocker.</t>
        </is>
      </c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Late / accessibility-failed disclosures</t>
        </is>
      </c>
      <c r="B209" s="16">
        <f>COUNTIF(H69:H148,"After first interaction/exposure")+COUNTIF(I69:I148,"Fail")</f>
        <v/>
      </c>
      <c r="C209" s="6" t="inlineStr">
        <is>
          <t>Article 50(5) operational blocker.</t>
        </is>
      </c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Disclosure evidence gaps</t>
        </is>
      </c>
      <c r="B210" s="16">
        <f>SUMPRODUCT((B69:B148&lt;&gt;"")*(M69:M148&lt;&gt;"Current evidence"))</f>
        <v/>
      </c>
      <c r="C210" s="6" t="inlineStr">
        <is>
          <t>Evidence blocker.</t>
        </is>
      </c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Open / escalated transparency changes</t>
        </is>
      </c>
      <c r="B211" s="16">
        <f>COUNTIF(J153:J202,"Open")+COUNTIF(J153:J202,"Assessment")+COUNTIF(J153:J202,"Update in progress")+COUNTIF(J153:J202,"Escalated")</f>
        <v/>
      </c>
      <c r="C211" s="6" t="inlineStr">
        <is>
          <t>Change-control work remains.</t>
        </is>
      </c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N211"/>
  <mergeCells count="6">
    <mergeCell ref="A67:N67"/>
    <mergeCell ref="A3:N3"/>
    <mergeCell ref="A2:N2"/>
    <mergeCell ref="A205:N205"/>
    <mergeCell ref="A151:N151"/>
    <mergeCell ref="A1:N1"/>
  </mergeCells>
  <conditionalFormatting sqref="J5:J64">
    <cfRule type="expression" priority="1" dxfId="1">
      <formula>OR(J5="Fail",J5="Inconclusive",J5="Not run")</formula>
    </cfRule>
  </conditionalFormatting>
  <conditionalFormatting sqref="H69:I148">
    <cfRule type="expression" priority="2" dxfId="1">
      <formula>OR(H69="After first interaction/exposure",I69="Fail")</formula>
    </cfRule>
  </conditionalFormatting>
  <dataValidations count="10">
    <dataValidation sqref="D5:D64" showDropDown="0" showInputMessage="0" showErrorMessage="0" allowBlank="0" type="list">
      <formula1>"Audio,Image,Video,Text,Multimodal"</formula1>
    </dataValidation>
    <dataValidation sqref="F5:F64" showDropDown="0" showInputMessage="0" showErrorMessage="0" allowBlank="0" type="list">
      <formula1>"Yes,No,Needs assessment"</formula1>
    </dataValidation>
    <dataValidation sqref="G5:G64" showDropDown="0" showInputMessage="0" showErrorMessage="0" allowBlank="0" type="list">
      <formula1>"Yes,No,Needs assessment"</formula1>
    </dataValidation>
    <dataValidation sqref="J5:J64" showDropDown="0" showInputMessage="0" showErrorMessage="0" allowBlank="0" type="list">
      <formula1>"Pass,Fail,Inconclusive,Not run,N/A — exception"</formula1>
    </dataValidation>
    <dataValidation sqref="C69:C148" showDropDown="0" showInputMessage="0" showErrorMessage="0" allowBlank="0" type="list">
      <formula1>"Art. 50(1) direct interaction,Art. 50(3) emotion recognition,Art. 50(3) biometric categorisation,Art. 50(4) deepfake,Art. 50(4) artistic/creative deepfake,Art. 50(4) public-interest text,Other transparency overlap"</formula1>
    </dataValidation>
    <dataValidation sqref="H69:H148" showDropDown="0" showInputMessage="0" showErrorMessage="0" allowBlank="0" type="list">
      <formula1>"Before first interaction/exposure,At first interaction/exposure,After first interaction/exposure,Persistent,N/A,Needs assessment"</formula1>
    </dataValidation>
    <dataValidation sqref="I69:I148" showDropDown="0" showInputMessage="0" showErrorMessage="0" allowBlank="0" type="list">
      <formula1>"Pass,Fail,Needs assessment,N/A"</formula1>
    </dataValidation>
    <dataValidation sqref="C153:C202" showDropDown="0" showInputMessage="0" showErrorMessage="0" allowBlank="0" type="list">
      <formula1>"System/version change,Intended-purpose change,UI/channel change,Marking technology change,Content-type change,Provider instruction change,Exception no longer valid,Accessibility change,Commission Guidelines/Code update,Incident/complaint,Regulatory change,Other"</formula1>
    </dataValidation>
    <dataValidation sqref="G153:G202" showDropDown="0" showInputMessage="0" showErrorMessage="0" allowBlank="0" type="list">
      <formula1>"Yes,No,Needs assessment"</formula1>
    </dataValidation>
    <dataValidation sqref="J153:J202" showDropDown="0" showInputMessage="0" showErrorMessage="0" allowBlank="0" type="list">
      <formula1>"Open,Assessment,Update in progress,Retested / republished,No change required — reasoned,Closed,Escalated"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40" customWidth="1" min="4" max="4"/>
    <col width="44" customWidth="1" min="5" max="5"/>
    <col width="16" customWidth="1" min="6" max="6"/>
    <col width="20" customWidth="1" min="7" max="7"/>
    <col width="16" customWidth="1" min="8" max="8"/>
    <col width="16" customWidth="1" min="9" max="9"/>
    <col width="20" customWidth="1" min="10" max="10"/>
    <col width="18" customWidth="1" min="11" max="11"/>
    <col width="22" customWidth="1" min="12" max="12"/>
    <col width="18" customWidth="1" min="13" max="13"/>
    <col width="25" customWidth="1" min="14" max="14"/>
  </cols>
  <sheetData>
    <row r="1" ht="35" customHeight="1">
      <c r="A1" s="15" t="inlineStr">
        <is>
          <t>Transparency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Use exact Linked Item IDs from controls, Article 13 items, Article 50 controls, marking tests, disclosure publications or change records.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EV-TRANS-0001</t>
        </is>
      </c>
      <c r="B5" s="46" t="n"/>
      <c r="C5" s="46" t="n"/>
      <c r="D5" s="46" t="n"/>
      <c r="E5" s="46" t="n"/>
      <c r="F5" s="46" t="n"/>
      <c r="G5" s="46" t="n"/>
      <c r="H5" s="72" t="n"/>
      <c r="I5" s="72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EV-TRANS-0002</t>
        </is>
      </c>
      <c r="B6" s="46" t="n"/>
      <c r="C6" s="46" t="n"/>
      <c r="D6" s="46" t="n"/>
      <c r="E6" s="46" t="n"/>
      <c r="F6" s="46" t="n"/>
      <c r="G6" s="46" t="n"/>
      <c r="H6" s="72" t="n"/>
      <c r="I6" s="72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EV-TRANS-0003</t>
        </is>
      </c>
      <c r="B7" s="46" t="n"/>
      <c r="C7" s="46" t="n"/>
      <c r="D7" s="46" t="n"/>
      <c r="E7" s="46" t="n"/>
      <c r="F7" s="46" t="n"/>
      <c r="G7" s="46" t="n"/>
      <c r="H7" s="72" t="n"/>
      <c r="I7" s="72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EV-TRANS-0004</t>
        </is>
      </c>
      <c r="B8" s="46" t="n"/>
      <c r="C8" s="46" t="n"/>
      <c r="D8" s="46" t="n"/>
      <c r="E8" s="46" t="n"/>
      <c r="F8" s="46" t="n"/>
      <c r="G8" s="46" t="n"/>
      <c r="H8" s="72" t="n"/>
      <c r="I8" s="72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EV-TRANS-0005</t>
        </is>
      </c>
      <c r="B9" s="46" t="n"/>
      <c r="C9" s="46" t="n"/>
      <c r="D9" s="46" t="n"/>
      <c r="E9" s="46" t="n"/>
      <c r="F9" s="46" t="n"/>
      <c r="G9" s="46" t="n"/>
      <c r="H9" s="72" t="n"/>
      <c r="I9" s="72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EV-TRANS-0006</t>
        </is>
      </c>
      <c r="B10" s="46" t="n"/>
      <c r="C10" s="46" t="n"/>
      <c r="D10" s="46" t="n"/>
      <c r="E10" s="46" t="n"/>
      <c r="F10" s="46" t="n"/>
      <c r="G10" s="46" t="n"/>
      <c r="H10" s="72" t="n"/>
      <c r="I10" s="72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EV-TRANS-0007</t>
        </is>
      </c>
      <c r="B11" s="46" t="n"/>
      <c r="C11" s="46" t="n"/>
      <c r="D11" s="46" t="n"/>
      <c r="E11" s="46" t="n"/>
      <c r="F11" s="46" t="n"/>
      <c r="G11" s="46" t="n"/>
      <c r="H11" s="72" t="n"/>
      <c r="I11" s="72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EV-TRANS-0008</t>
        </is>
      </c>
      <c r="B12" s="46" t="n"/>
      <c r="C12" s="46" t="n"/>
      <c r="D12" s="46" t="n"/>
      <c r="E12" s="46" t="n"/>
      <c r="F12" s="46" t="n"/>
      <c r="G12" s="46" t="n"/>
      <c r="H12" s="72" t="n"/>
      <c r="I12" s="72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EV-TRANS-0009</t>
        </is>
      </c>
      <c r="B13" s="46" t="n"/>
      <c r="C13" s="46" t="n"/>
      <c r="D13" s="46" t="n"/>
      <c r="E13" s="46" t="n"/>
      <c r="F13" s="46" t="n"/>
      <c r="G13" s="46" t="n"/>
      <c r="H13" s="72" t="n"/>
      <c r="I13" s="72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EV-TRANS-0010</t>
        </is>
      </c>
      <c r="B14" s="46" t="n"/>
      <c r="C14" s="46" t="n"/>
      <c r="D14" s="46" t="n"/>
      <c r="E14" s="46" t="n"/>
      <c r="F14" s="46" t="n"/>
      <c r="G14" s="46" t="n"/>
      <c r="H14" s="72" t="n"/>
      <c r="I14" s="72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EV-TRANS-0011</t>
        </is>
      </c>
      <c r="B15" s="46" t="n"/>
      <c r="C15" s="46" t="n"/>
      <c r="D15" s="46" t="n"/>
      <c r="E15" s="46" t="n"/>
      <c r="F15" s="46" t="n"/>
      <c r="G15" s="46" t="n"/>
      <c r="H15" s="72" t="n"/>
      <c r="I15" s="72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EV-TRANS-0012</t>
        </is>
      </c>
      <c r="B16" s="46" t="n"/>
      <c r="C16" s="46" t="n"/>
      <c r="D16" s="46" t="n"/>
      <c r="E16" s="46" t="n"/>
      <c r="F16" s="46" t="n"/>
      <c r="G16" s="46" t="n"/>
      <c r="H16" s="72" t="n"/>
      <c r="I16" s="72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EV-TRANS-0013</t>
        </is>
      </c>
      <c r="B17" s="46" t="n"/>
      <c r="C17" s="46" t="n"/>
      <c r="D17" s="46" t="n"/>
      <c r="E17" s="46" t="n"/>
      <c r="F17" s="46" t="n"/>
      <c r="G17" s="46" t="n"/>
      <c r="H17" s="72" t="n"/>
      <c r="I17" s="72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EV-TRANS-0014</t>
        </is>
      </c>
      <c r="B18" s="46" t="n"/>
      <c r="C18" s="46" t="n"/>
      <c r="D18" s="46" t="n"/>
      <c r="E18" s="46" t="n"/>
      <c r="F18" s="46" t="n"/>
      <c r="G18" s="46" t="n"/>
      <c r="H18" s="72" t="n"/>
      <c r="I18" s="72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EV-TRANS-0015</t>
        </is>
      </c>
      <c r="B19" s="46" t="n"/>
      <c r="C19" s="46" t="n"/>
      <c r="D19" s="46" t="n"/>
      <c r="E19" s="46" t="n"/>
      <c r="F19" s="46" t="n"/>
      <c r="G19" s="46" t="n"/>
      <c r="H19" s="72" t="n"/>
      <c r="I19" s="72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EV-TRANS-0016</t>
        </is>
      </c>
      <c r="B20" s="46" t="n"/>
      <c r="C20" s="46" t="n"/>
      <c r="D20" s="46" t="n"/>
      <c r="E20" s="46" t="n"/>
      <c r="F20" s="46" t="n"/>
      <c r="G20" s="46" t="n"/>
      <c r="H20" s="72" t="n"/>
      <c r="I20" s="72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EV-TRANS-0017</t>
        </is>
      </c>
      <c r="B21" s="46" t="n"/>
      <c r="C21" s="46" t="n"/>
      <c r="D21" s="46" t="n"/>
      <c r="E21" s="46" t="n"/>
      <c r="F21" s="46" t="n"/>
      <c r="G21" s="46" t="n"/>
      <c r="H21" s="72" t="n"/>
      <c r="I21" s="72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EV-TRANS-0018</t>
        </is>
      </c>
      <c r="B22" s="46" t="n"/>
      <c r="C22" s="46" t="n"/>
      <c r="D22" s="46" t="n"/>
      <c r="E22" s="46" t="n"/>
      <c r="F22" s="46" t="n"/>
      <c r="G22" s="46" t="n"/>
      <c r="H22" s="72" t="n"/>
      <c r="I22" s="72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EV-TRANS-0019</t>
        </is>
      </c>
      <c r="B23" s="46" t="n"/>
      <c r="C23" s="46" t="n"/>
      <c r="D23" s="46" t="n"/>
      <c r="E23" s="46" t="n"/>
      <c r="F23" s="46" t="n"/>
      <c r="G23" s="46" t="n"/>
      <c r="H23" s="72" t="n"/>
      <c r="I23" s="72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EV-TRANS-0020</t>
        </is>
      </c>
      <c r="B24" s="46" t="n"/>
      <c r="C24" s="46" t="n"/>
      <c r="D24" s="46" t="n"/>
      <c r="E24" s="46" t="n"/>
      <c r="F24" s="46" t="n"/>
      <c r="G24" s="46" t="n"/>
      <c r="H24" s="72" t="n"/>
      <c r="I24" s="72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EV-TRANS-0021</t>
        </is>
      </c>
      <c r="B25" s="46" t="n"/>
      <c r="C25" s="46" t="n"/>
      <c r="D25" s="46" t="n"/>
      <c r="E25" s="46" t="n"/>
      <c r="F25" s="46" t="n"/>
      <c r="G25" s="46" t="n"/>
      <c r="H25" s="72" t="n"/>
      <c r="I25" s="72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EV-TRANS-0022</t>
        </is>
      </c>
      <c r="B26" s="46" t="n"/>
      <c r="C26" s="46" t="n"/>
      <c r="D26" s="46" t="n"/>
      <c r="E26" s="46" t="n"/>
      <c r="F26" s="46" t="n"/>
      <c r="G26" s="46" t="n"/>
      <c r="H26" s="72" t="n"/>
      <c r="I26" s="72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EV-TRANS-0023</t>
        </is>
      </c>
      <c r="B27" s="46" t="n"/>
      <c r="C27" s="46" t="n"/>
      <c r="D27" s="46" t="n"/>
      <c r="E27" s="46" t="n"/>
      <c r="F27" s="46" t="n"/>
      <c r="G27" s="46" t="n"/>
      <c r="H27" s="72" t="n"/>
      <c r="I27" s="72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EV-TRANS-0024</t>
        </is>
      </c>
      <c r="B28" s="46" t="n"/>
      <c r="C28" s="46" t="n"/>
      <c r="D28" s="46" t="n"/>
      <c r="E28" s="46" t="n"/>
      <c r="F28" s="46" t="n"/>
      <c r="G28" s="46" t="n"/>
      <c r="H28" s="72" t="n"/>
      <c r="I28" s="72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EV-TRANS-0025</t>
        </is>
      </c>
      <c r="B29" s="46" t="n"/>
      <c r="C29" s="46" t="n"/>
      <c r="D29" s="46" t="n"/>
      <c r="E29" s="46" t="n"/>
      <c r="F29" s="46" t="n"/>
      <c r="G29" s="46" t="n"/>
      <c r="H29" s="72" t="n"/>
      <c r="I29" s="72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EV-TRANS-0026</t>
        </is>
      </c>
      <c r="B30" s="46" t="n"/>
      <c r="C30" s="46" t="n"/>
      <c r="D30" s="46" t="n"/>
      <c r="E30" s="46" t="n"/>
      <c r="F30" s="46" t="n"/>
      <c r="G30" s="46" t="n"/>
      <c r="H30" s="72" t="n"/>
      <c r="I30" s="72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EV-TRANS-0027</t>
        </is>
      </c>
      <c r="B31" s="46" t="n"/>
      <c r="C31" s="46" t="n"/>
      <c r="D31" s="46" t="n"/>
      <c r="E31" s="46" t="n"/>
      <c r="F31" s="46" t="n"/>
      <c r="G31" s="46" t="n"/>
      <c r="H31" s="72" t="n"/>
      <c r="I31" s="72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EV-TRANS-0028</t>
        </is>
      </c>
      <c r="B32" s="46" t="n"/>
      <c r="C32" s="46" t="n"/>
      <c r="D32" s="46" t="n"/>
      <c r="E32" s="46" t="n"/>
      <c r="F32" s="46" t="n"/>
      <c r="G32" s="46" t="n"/>
      <c r="H32" s="72" t="n"/>
      <c r="I32" s="72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EV-TRANS-0029</t>
        </is>
      </c>
      <c r="B33" s="46" t="n"/>
      <c r="C33" s="46" t="n"/>
      <c r="D33" s="46" t="n"/>
      <c r="E33" s="46" t="n"/>
      <c r="F33" s="46" t="n"/>
      <c r="G33" s="46" t="n"/>
      <c r="H33" s="72" t="n"/>
      <c r="I33" s="72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EV-TRANS-0030</t>
        </is>
      </c>
      <c r="B34" s="46" t="n"/>
      <c r="C34" s="46" t="n"/>
      <c r="D34" s="46" t="n"/>
      <c r="E34" s="46" t="n"/>
      <c r="F34" s="46" t="n"/>
      <c r="G34" s="46" t="n"/>
      <c r="H34" s="72" t="n"/>
      <c r="I34" s="72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EV-TRANS-0031</t>
        </is>
      </c>
      <c r="B35" s="46" t="n"/>
      <c r="C35" s="46" t="n"/>
      <c r="D35" s="46" t="n"/>
      <c r="E35" s="46" t="n"/>
      <c r="F35" s="46" t="n"/>
      <c r="G35" s="46" t="n"/>
      <c r="H35" s="72" t="n"/>
      <c r="I35" s="72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EV-TRANS-0032</t>
        </is>
      </c>
      <c r="B36" s="46" t="n"/>
      <c r="C36" s="46" t="n"/>
      <c r="D36" s="46" t="n"/>
      <c r="E36" s="46" t="n"/>
      <c r="F36" s="46" t="n"/>
      <c r="G36" s="46" t="n"/>
      <c r="H36" s="72" t="n"/>
      <c r="I36" s="72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EV-TRANS-0033</t>
        </is>
      </c>
      <c r="B37" s="46" t="n"/>
      <c r="C37" s="46" t="n"/>
      <c r="D37" s="46" t="n"/>
      <c r="E37" s="46" t="n"/>
      <c r="F37" s="46" t="n"/>
      <c r="G37" s="46" t="n"/>
      <c r="H37" s="72" t="n"/>
      <c r="I37" s="72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EV-TRANS-0034</t>
        </is>
      </c>
      <c r="B38" s="46" t="n"/>
      <c r="C38" s="46" t="n"/>
      <c r="D38" s="46" t="n"/>
      <c r="E38" s="46" t="n"/>
      <c r="F38" s="46" t="n"/>
      <c r="G38" s="46" t="n"/>
      <c r="H38" s="72" t="n"/>
      <c r="I38" s="72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EV-TRANS-0035</t>
        </is>
      </c>
      <c r="B39" s="46" t="n"/>
      <c r="C39" s="46" t="n"/>
      <c r="D39" s="46" t="n"/>
      <c r="E39" s="46" t="n"/>
      <c r="F39" s="46" t="n"/>
      <c r="G39" s="46" t="n"/>
      <c r="H39" s="72" t="n"/>
      <c r="I39" s="72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EV-TRANS-0036</t>
        </is>
      </c>
      <c r="B40" s="46" t="n"/>
      <c r="C40" s="46" t="n"/>
      <c r="D40" s="46" t="n"/>
      <c r="E40" s="46" t="n"/>
      <c r="F40" s="46" t="n"/>
      <c r="G40" s="46" t="n"/>
      <c r="H40" s="72" t="n"/>
      <c r="I40" s="72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EV-TRANS-0037</t>
        </is>
      </c>
      <c r="B41" s="46" t="n"/>
      <c r="C41" s="46" t="n"/>
      <c r="D41" s="46" t="n"/>
      <c r="E41" s="46" t="n"/>
      <c r="F41" s="46" t="n"/>
      <c r="G41" s="46" t="n"/>
      <c r="H41" s="72" t="n"/>
      <c r="I41" s="72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EV-TRANS-0038</t>
        </is>
      </c>
      <c r="B42" s="46" t="n"/>
      <c r="C42" s="46" t="n"/>
      <c r="D42" s="46" t="n"/>
      <c r="E42" s="46" t="n"/>
      <c r="F42" s="46" t="n"/>
      <c r="G42" s="46" t="n"/>
      <c r="H42" s="72" t="n"/>
      <c r="I42" s="72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EV-TRANS-0039</t>
        </is>
      </c>
      <c r="B43" s="46" t="n"/>
      <c r="C43" s="46" t="n"/>
      <c r="D43" s="46" t="n"/>
      <c r="E43" s="46" t="n"/>
      <c r="F43" s="46" t="n"/>
      <c r="G43" s="46" t="n"/>
      <c r="H43" s="72" t="n"/>
      <c r="I43" s="72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EV-TRANS-0040</t>
        </is>
      </c>
      <c r="B44" s="46" t="n"/>
      <c r="C44" s="46" t="n"/>
      <c r="D44" s="46" t="n"/>
      <c r="E44" s="46" t="n"/>
      <c r="F44" s="46" t="n"/>
      <c r="G44" s="46" t="n"/>
      <c r="H44" s="72" t="n"/>
      <c r="I44" s="72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EV-TRANS-0041</t>
        </is>
      </c>
      <c r="B45" s="46" t="n"/>
      <c r="C45" s="46" t="n"/>
      <c r="D45" s="46" t="n"/>
      <c r="E45" s="46" t="n"/>
      <c r="F45" s="46" t="n"/>
      <c r="G45" s="46" t="n"/>
      <c r="H45" s="72" t="n"/>
      <c r="I45" s="72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EV-TRANS-0042</t>
        </is>
      </c>
      <c r="B46" s="46" t="n"/>
      <c r="C46" s="46" t="n"/>
      <c r="D46" s="46" t="n"/>
      <c r="E46" s="46" t="n"/>
      <c r="F46" s="46" t="n"/>
      <c r="G46" s="46" t="n"/>
      <c r="H46" s="72" t="n"/>
      <c r="I46" s="72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EV-TRANS-0043</t>
        </is>
      </c>
      <c r="B47" s="46" t="n"/>
      <c r="C47" s="46" t="n"/>
      <c r="D47" s="46" t="n"/>
      <c r="E47" s="46" t="n"/>
      <c r="F47" s="46" t="n"/>
      <c r="G47" s="46" t="n"/>
      <c r="H47" s="72" t="n"/>
      <c r="I47" s="72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EV-TRANS-0044</t>
        </is>
      </c>
      <c r="B48" s="46" t="n"/>
      <c r="C48" s="46" t="n"/>
      <c r="D48" s="46" t="n"/>
      <c r="E48" s="46" t="n"/>
      <c r="F48" s="46" t="n"/>
      <c r="G48" s="46" t="n"/>
      <c r="H48" s="72" t="n"/>
      <c r="I48" s="72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EV-TRANS-0045</t>
        </is>
      </c>
      <c r="B49" s="46" t="n"/>
      <c r="C49" s="46" t="n"/>
      <c r="D49" s="46" t="n"/>
      <c r="E49" s="46" t="n"/>
      <c r="F49" s="46" t="n"/>
      <c r="G49" s="46" t="n"/>
      <c r="H49" s="72" t="n"/>
      <c r="I49" s="72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EV-TRANS-0046</t>
        </is>
      </c>
      <c r="B50" s="46" t="n"/>
      <c r="C50" s="46" t="n"/>
      <c r="D50" s="46" t="n"/>
      <c r="E50" s="46" t="n"/>
      <c r="F50" s="46" t="n"/>
      <c r="G50" s="46" t="n"/>
      <c r="H50" s="72" t="n"/>
      <c r="I50" s="72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EV-TRANS-0047</t>
        </is>
      </c>
      <c r="B51" s="46" t="n"/>
      <c r="C51" s="46" t="n"/>
      <c r="D51" s="46" t="n"/>
      <c r="E51" s="46" t="n"/>
      <c r="F51" s="46" t="n"/>
      <c r="G51" s="46" t="n"/>
      <c r="H51" s="72" t="n"/>
      <c r="I51" s="72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EV-TRANS-0048</t>
        </is>
      </c>
      <c r="B52" s="46" t="n"/>
      <c r="C52" s="46" t="n"/>
      <c r="D52" s="46" t="n"/>
      <c r="E52" s="46" t="n"/>
      <c r="F52" s="46" t="n"/>
      <c r="G52" s="46" t="n"/>
      <c r="H52" s="72" t="n"/>
      <c r="I52" s="72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EV-TRANS-0049</t>
        </is>
      </c>
      <c r="B53" s="46" t="n"/>
      <c r="C53" s="46" t="n"/>
      <c r="D53" s="46" t="n"/>
      <c r="E53" s="46" t="n"/>
      <c r="F53" s="46" t="n"/>
      <c r="G53" s="46" t="n"/>
      <c r="H53" s="72" t="n"/>
      <c r="I53" s="72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EV-TRANS-0050</t>
        </is>
      </c>
      <c r="B54" s="46" t="n"/>
      <c r="C54" s="46" t="n"/>
      <c r="D54" s="46" t="n"/>
      <c r="E54" s="46" t="n"/>
      <c r="F54" s="46" t="n"/>
      <c r="G54" s="46" t="n"/>
      <c r="H54" s="72" t="n"/>
      <c r="I54" s="72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EV-TRANS-0051</t>
        </is>
      </c>
      <c r="B55" s="46" t="n"/>
      <c r="C55" s="46" t="n"/>
      <c r="D55" s="46" t="n"/>
      <c r="E55" s="46" t="n"/>
      <c r="F55" s="46" t="n"/>
      <c r="G55" s="46" t="n"/>
      <c r="H55" s="72" t="n"/>
      <c r="I55" s="72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EV-TRANS-0052</t>
        </is>
      </c>
      <c r="B56" s="46" t="n"/>
      <c r="C56" s="46" t="n"/>
      <c r="D56" s="46" t="n"/>
      <c r="E56" s="46" t="n"/>
      <c r="F56" s="46" t="n"/>
      <c r="G56" s="46" t="n"/>
      <c r="H56" s="72" t="n"/>
      <c r="I56" s="72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EV-TRANS-0053</t>
        </is>
      </c>
      <c r="B57" s="46" t="n"/>
      <c r="C57" s="46" t="n"/>
      <c r="D57" s="46" t="n"/>
      <c r="E57" s="46" t="n"/>
      <c r="F57" s="46" t="n"/>
      <c r="G57" s="46" t="n"/>
      <c r="H57" s="72" t="n"/>
      <c r="I57" s="72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EV-TRANS-0054</t>
        </is>
      </c>
      <c r="B58" s="46" t="n"/>
      <c r="C58" s="46" t="n"/>
      <c r="D58" s="46" t="n"/>
      <c r="E58" s="46" t="n"/>
      <c r="F58" s="46" t="n"/>
      <c r="G58" s="46" t="n"/>
      <c r="H58" s="72" t="n"/>
      <c r="I58" s="72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EV-TRANS-0055</t>
        </is>
      </c>
      <c r="B59" s="46" t="n"/>
      <c r="C59" s="46" t="n"/>
      <c r="D59" s="46" t="n"/>
      <c r="E59" s="46" t="n"/>
      <c r="F59" s="46" t="n"/>
      <c r="G59" s="46" t="n"/>
      <c r="H59" s="72" t="n"/>
      <c r="I59" s="72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EV-TRANS-0056</t>
        </is>
      </c>
      <c r="B60" s="46" t="n"/>
      <c r="C60" s="46" t="n"/>
      <c r="D60" s="46" t="n"/>
      <c r="E60" s="46" t="n"/>
      <c r="F60" s="46" t="n"/>
      <c r="G60" s="46" t="n"/>
      <c r="H60" s="72" t="n"/>
      <c r="I60" s="72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EV-TRANS-0057</t>
        </is>
      </c>
      <c r="B61" s="46" t="n"/>
      <c r="C61" s="46" t="n"/>
      <c r="D61" s="46" t="n"/>
      <c r="E61" s="46" t="n"/>
      <c r="F61" s="46" t="n"/>
      <c r="G61" s="46" t="n"/>
      <c r="H61" s="72" t="n"/>
      <c r="I61" s="72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EV-TRANS-0058</t>
        </is>
      </c>
      <c r="B62" s="46" t="n"/>
      <c r="C62" s="46" t="n"/>
      <c r="D62" s="46" t="n"/>
      <c r="E62" s="46" t="n"/>
      <c r="F62" s="46" t="n"/>
      <c r="G62" s="46" t="n"/>
      <c r="H62" s="72" t="n"/>
      <c r="I62" s="72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EV-TRANS-0059</t>
        </is>
      </c>
      <c r="B63" s="46" t="n"/>
      <c r="C63" s="46" t="n"/>
      <c r="D63" s="46" t="n"/>
      <c r="E63" s="46" t="n"/>
      <c r="F63" s="46" t="n"/>
      <c r="G63" s="46" t="n"/>
      <c r="H63" s="72" t="n"/>
      <c r="I63" s="72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EV-TRANS-0060</t>
        </is>
      </c>
      <c r="B64" s="46" t="n"/>
      <c r="C64" s="46" t="n"/>
      <c r="D64" s="46" t="n"/>
      <c r="E64" s="46" t="n"/>
      <c r="F64" s="46" t="n"/>
      <c r="G64" s="46" t="n"/>
      <c r="H64" s="72" t="n"/>
      <c r="I64" s="72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EV-TRANS-0061</t>
        </is>
      </c>
      <c r="B65" s="46" t="n"/>
      <c r="C65" s="46" t="n"/>
      <c r="D65" s="46" t="n"/>
      <c r="E65" s="46" t="n"/>
      <c r="F65" s="46" t="n"/>
      <c r="G65" s="46" t="n"/>
      <c r="H65" s="72" t="n"/>
      <c r="I65" s="72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EV-TRANS-0062</t>
        </is>
      </c>
      <c r="B66" s="46" t="n"/>
      <c r="C66" s="46" t="n"/>
      <c r="D66" s="46" t="n"/>
      <c r="E66" s="46" t="n"/>
      <c r="F66" s="46" t="n"/>
      <c r="G66" s="46" t="n"/>
      <c r="H66" s="72" t="n"/>
      <c r="I66" s="72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EV-TRANS-0063</t>
        </is>
      </c>
      <c r="B67" s="46" t="n"/>
      <c r="C67" s="46" t="n"/>
      <c r="D67" s="46" t="n"/>
      <c r="E67" s="46" t="n"/>
      <c r="F67" s="46" t="n"/>
      <c r="G67" s="46" t="n"/>
      <c r="H67" s="72" t="n"/>
      <c r="I67" s="72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EV-TRANS-0064</t>
        </is>
      </c>
      <c r="B68" s="46" t="n"/>
      <c r="C68" s="46" t="n"/>
      <c r="D68" s="46" t="n"/>
      <c r="E68" s="46" t="n"/>
      <c r="F68" s="46" t="n"/>
      <c r="G68" s="46" t="n"/>
      <c r="H68" s="72" t="n"/>
      <c r="I68" s="72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EV-TRANS-0065</t>
        </is>
      </c>
      <c r="B69" s="46" t="n"/>
      <c r="C69" s="46" t="n"/>
      <c r="D69" s="46" t="n"/>
      <c r="E69" s="46" t="n"/>
      <c r="F69" s="46" t="n"/>
      <c r="G69" s="46" t="n"/>
      <c r="H69" s="72" t="n"/>
      <c r="I69" s="72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EV-TRANS-0066</t>
        </is>
      </c>
      <c r="B70" s="46" t="n"/>
      <c r="C70" s="46" t="n"/>
      <c r="D70" s="46" t="n"/>
      <c r="E70" s="46" t="n"/>
      <c r="F70" s="46" t="n"/>
      <c r="G70" s="46" t="n"/>
      <c r="H70" s="72" t="n"/>
      <c r="I70" s="72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EV-TRANS-0067</t>
        </is>
      </c>
      <c r="B71" s="46" t="n"/>
      <c r="C71" s="46" t="n"/>
      <c r="D71" s="46" t="n"/>
      <c r="E71" s="46" t="n"/>
      <c r="F71" s="46" t="n"/>
      <c r="G71" s="46" t="n"/>
      <c r="H71" s="72" t="n"/>
      <c r="I71" s="72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EV-TRANS-0068</t>
        </is>
      </c>
      <c r="B72" s="46" t="n"/>
      <c r="C72" s="46" t="n"/>
      <c r="D72" s="46" t="n"/>
      <c r="E72" s="46" t="n"/>
      <c r="F72" s="46" t="n"/>
      <c r="G72" s="46" t="n"/>
      <c r="H72" s="72" t="n"/>
      <c r="I72" s="72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EV-TRANS-0069</t>
        </is>
      </c>
      <c r="B73" s="46" t="n"/>
      <c r="C73" s="46" t="n"/>
      <c r="D73" s="46" t="n"/>
      <c r="E73" s="46" t="n"/>
      <c r="F73" s="46" t="n"/>
      <c r="G73" s="46" t="n"/>
      <c r="H73" s="72" t="n"/>
      <c r="I73" s="72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EV-TRANS-0070</t>
        </is>
      </c>
      <c r="B74" s="46" t="n"/>
      <c r="C74" s="46" t="n"/>
      <c r="D74" s="46" t="n"/>
      <c r="E74" s="46" t="n"/>
      <c r="F74" s="46" t="n"/>
      <c r="G74" s="46" t="n"/>
      <c r="H74" s="72" t="n"/>
      <c r="I74" s="72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EV-TRANS-0071</t>
        </is>
      </c>
      <c r="B75" s="46" t="n"/>
      <c r="C75" s="46" t="n"/>
      <c r="D75" s="46" t="n"/>
      <c r="E75" s="46" t="n"/>
      <c r="F75" s="46" t="n"/>
      <c r="G75" s="46" t="n"/>
      <c r="H75" s="72" t="n"/>
      <c r="I75" s="72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EV-TRANS-0072</t>
        </is>
      </c>
      <c r="B76" s="46" t="n"/>
      <c r="C76" s="46" t="n"/>
      <c r="D76" s="46" t="n"/>
      <c r="E76" s="46" t="n"/>
      <c r="F76" s="46" t="n"/>
      <c r="G76" s="46" t="n"/>
      <c r="H76" s="72" t="n"/>
      <c r="I76" s="72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EV-TRANS-0073</t>
        </is>
      </c>
      <c r="B77" s="46" t="n"/>
      <c r="C77" s="46" t="n"/>
      <c r="D77" s="46" t="n"/>
      <c r="E77" s="46" t="n"/>
      <c r="F77" s="46" t="n"/>
      <c r="G77" s="46" t="n"/>
      <c r="H77" s="72" t="n"/>
      <c r="I77" s="72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EV-TRANS-0074</t>
        </is>
      </c>
      <c r="B78" s="46" t="n"/>
      <c r="C78" s="46" t="n"/>
      <c r="D78" s="46" t="n"/>
      <c r="E78" s="46" t="n"/>
      <c r="F78" s="46" t="n"/>
      <c r="G78" s="46" t="n"/>
      <c r="H78" s="72" t="n"/>
      <c r="I78" s="72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EV-TRANS-0075</t>
        </is>
      </c>
      <c r="B79" s="46" t="n"/>
      <c r="C79" s="46" t="n"/>
      <c r="D79" s="46" t="n"/>
      <c r="E79" s="46" t="n"/>
      <c r="F79" s="46" t="n"/>
      <c r="G79" s="46" t="n"/>
      <c r="H79" s="72" t="n"/>
      <c r="I79" s="72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EV-TRANS-0076</t>
        </is>
      </c>
      <c r="B80" s="46" t="n"/>
      <c r="C80" s="46" t="n"/>
      <c r="D80" s="46" t="n"/>
      <c r="E80" s="46" t="n"/>
      <c r="F80" s="46" t="n"/>
      <c r="G80" s="46" t="n"/>
      <c r="H80" s="72" t="n"/>
      <c r="I80" s="72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EV-TRANS-0077</t>
        </is>
      </c>
      <c r="B81" s="46" t="n"/>
      <c r="C81" s="46" t="n"/>
      <c r="D81" s="46" t="n"/>
      <c r="E81" s="46" t="n"/>
      <c r="F81" s="46" t="n"/>
      <c r="G81" s="46" t="n"/>
      <c r="H81" s="72" t="n"/>
      <c r="I81" s="72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EV-TRANS-0078</t>
        </is>
      </c>
      <c r="B82" s="46" t="n"/>
      <c r="C82" s="46" t="n"/>
      <c r="D82" s="46" t="n"/>
      <c r="E82" s="46" t="n"/>
      <c r="F82" s="46" t="n"/>
      <c r="G82" s="46" t="n"/>
      <c r="H82" s="72" t="n"/>
      <c r="I82" s="72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EV-TRANS-0079</t>
        </is>
      </c>
      <c r="B83" s="46" t="n"/>
      <c r="C83" s="46" t="n"/>
      <c r="D83" s="46" t="n"/>
      <c r="E83" s="46" t="n"/>
      <c r="F83" s="46" t="n"/>
      <c r="G83" s="46" t="n"/>
      <c r="H83" s="72" t="n"/>
      <c r="I83" s="72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EV-TRANS-0080</t>
        </is>
      </c>
      <c r="B84" s="46" t="n"/>
      <c r="C84" s="46" t="n"/>
      <c r="D84" s="46" t="n"/>
      <c r="E84" s="46" t="n"/>
      <c r="F84" s="46" t="n"/>
      <c r="G84" s="46" t="n"/>
      <c r="H84" s="72" t="n"/>
      <c r="I84" s="72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EV-TRANS-0081</t>
        </is>
      </c>
      <c r="B85" s="46" t="n"/>
      <c r="C85" s="46" t="n"/>
      <c r="D85" s="46" t="n"/>
      <c r="E85" s="46" t="n"/>
      <c r="F85" s="46" t="n"/>
      <c r="G85" s="46" t="n"/>
      <c r="H85" s="72" t="n"/>
      <c r="I85" s="72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EV-TRANS-0082</t>
        </is>
      </c>
      <c r="B86" s="46" t="n"/>
      <c r="C86" s="46" t="n"/>
      <c r="D86" s="46" t="n"/>
      <c r="E86" s="46" t="n"/>
      <c r="F86" s="46" t="n"/>
      <c r="G86" s="46" t="n"/>
      <c r="H86" s="72" t="n"/>
      <c r="I86" s="72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EV-TRANS-0083</t>
        </is>
      </c>
      <c r="B87" s="46" t="n"/>
      <c r="C87" s="46" t="n"/>
      <c r="D87" s="46" t="n"/>
      <c r="E87" s="46" t="n"/>
      <c r="F87" s="46" t="n"/>
      <c r="G87" s="46" t="n"/>
      <c r="H87" s="72" t="n"/>
      <c r="I87" s="72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EV-TRANS-0084</t>
        </is>
      </c>
      <c r="B88" s="46" t="n"/>
      <c r="C88" s="46" t="n"/>
      <c r="D88" s="46" t="n"/>
      <c r="E88" s="46" t="n"/>
      <c r="F88" s="46" t="n"/>
      <c r="G88" s="46" t="n"/>
      <c r="H88" s="72" t="n"/>
      <c r="I88" s="72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EV-TRANS-0085</t>
        </is>
      </c>
      <c r="B89" s="46" t="n"/>
      <c r="C89" s="46" t="n"/>
      <c r="D89" s="46" t="n"/>
      <c r="E89" s="46" t="n"/>
      <c r="F89" s="46" t="n"/>
      <c r="G89" s="46" t="n"/>
      <c r="H89" s="72" t="n"/>
      <c r="I89" s="72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EV-TRANS-0086</t>
        </is>
      </c>
      <c r="B90" s="46" t="n"/>
      <c r="C90" s="46" t="n"/>
      <c r="D90" s="46" t="n"/>
      <c r="E90" s="46" t="n"/>
      <c r="F90" s="46" t="n"/>
      <c r="G90" s="46" t="n"/>
      <c r="H90" s="72" t="n"/>
      <c r="I90" s="72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EV-TRANS-0087</t>
        </is>
      </c>
      <c r="B91" s="46" t="n"/>
      <c r="C91" s="46" t="n"/>
      <c r="D91" s="46" t="n"/>
      <c r="E91" s="46" t="n"/>
      <c r="F91" s="46" t="n"/>
      <c r="G91" s="46" t="n"/>
      <c r="H91" s="72" t="n"/>
      <c r="I91" s="72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EV-TRANS-0088</t>
        </is>
      </c>
      <c r="B92" s="46" t="n"/>
      <c r="C92" s="46" t="n"/>
      <c r="D92" s="46" t="n"/>
      <c r="E92" s="46" t="n"/>
      <c r="F92" s="46" t="n"/>
      <c r="G92" s="46" t="n"/>
      <c r="H92" s="72" t="n"/>
      <c r="I92" s="72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EV-TRANS-0089</t>
        </is>
      </c>
      <c r="B93" s="46" t="n"/>
      <c r="C93" s="46" t="n"/>
      <c r="D93" s="46" t="n"/>
      <c r="E93" s="46" t="n"/>
      <c r="F93" s="46" t="n"/>
      <c r="G93" s="46" t="n"/>
      <c r="H93" s="72" t="n"/>
      <c r="I93" s="72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EV-TRANS-0090</t>
        </is>
      </c>
      <c r="B94" s="46" t="n"/>
      <c r="C94" s="46" t="n"/>
      <c r="D94" s="46" t="n"/>
      <c r="E94" s="46" t="n"/>
      <c r="F94" s="46" t="n"/>
      <c r="G94" s="46" t="n"/>
      <c r="H94" s="72" t="n"/>
      <c r="I94" s="72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EV-TRANS-0091</t>
        </is>
      </c>
      <c r="B95" s="46" t="n"/>
      <c r="C95" s="46" t="n"/>
      <c r="D95" s="46" t="n"/>
      <c r="E95" s="46" t="n"/>
      <c r="F95" s="46" t="n"/>
      <c r="G95" s="46" t="n"/>
      <c r="H95" s="72" t="n"/>
      <c r="I95" s="72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EV-TRANS-0092</t>
        </is>
      </c>
      <c r="B96" s="46" t="n"/>
      <c r="C96" s="46" t="n"/>
      <c r="D96" s="46" t="n"/>
      <c r="E96" s="46" t="n"/>
      <c r="F96" s="46" t="n"/>
      <c r="G96" s="46" t="n"/>
      <c r="H96" s="72" t="n"/>
      <c r="I96" s="72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EV-TRANS-0093</t>
        </is>
      </c>
      <c r="B97" s="46" t="n"/>
      <c r="C97" s="46" t="n"/>
      <c r="D97" s="46" t="n"/>
      <c r="E97" s="46" t="n"/>
      <c r="F97" s="46" t="n"/>
      <c r="G97" s="46" t="n"/>
      <c r="H97" s="72" t="n"/>
      <c r="I97" s="72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EV-TRANS-0094</t>
        </is>
      </c>
      <c r="B98" s="46" t="n"/>
      <c r="C98" s="46" t="n"/>
      <c r="D98" s="46" t="n"/>
      <c r="E98" s="46" t="n"/>
      <c r="F98" s="46" t="n"/>
      <c r="G98" s="46" t="n"/>
      <c r="H98" s="72" t="n"/>
      <c r="I98" s="72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EV-TRANS-0095</t>
        </is>
      </c>
      <c r="B99" s="46" t="n"/>
      <c r="C99" s="46" t="n"/>
      <c r="D99" s="46" t="n"/>
      <c r="E99" s="46" t="n"/>
      <c r="F99" s="46" t="n"/>
      <c r="G99" s="46" t="n"/>
      <c r="H99" s="72" t="n"/>
      <c r="I99" s="72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EV-TRANS-0096</t>
        </is>
      </c>
      <c r="B100" s="46" t="n"/>
      <c r="C100" s="46" t="n"/>
      <c r="D100" s="46" t="n"/>
      <c r="E100" s="46" t="n"/>
      <c r="F100" s="46" t="n"/>
      <c r="G100" s="46" t="n"/>
      <c r="H100" s="72" t="n"/>
      <c r="I100" s="72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EV-TRANS-0097</t>
        </is>
      </c>
      <c r="B101" s="46" t="n"/>
      <c r="C101" s="46" t="n"/>
      <c r="D101" s="46" t="n"/>
      <c r="E101" s="46" t="n"/>
      <c r="F101" s="46" t="n"/>
      <c r="G101" s="46" t="n"/>
      <c r="H101" s="72" t="n"/>
      <c r="I101" s="72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EV-TRANS-0098</t>
        </is>
      </c>
      <c r="B102" s="46" t="n"/>
      <c r="C102" s="46" t="n"/>
      <c r="D102" s="46" t="n"/>
      <c r="E102" s="46" t="n"/>
      <c r="F102" s="46" t="n"/>
      <c r="G102" s="46" t="n"/>
      <c r="H102" s="72" t="n"/>
      <c r="I102" s="72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EV-TRANS-0099</t>
        </is>
      </c>
      <c r="B103" s="46" t="n"/>
      <c r="C103" s="46" t="n"/>
      <c r="D103" s="46" t="n"/>
      <c r="E103" s="46" t="n"/>
      <c r="F103" s="46" t="n"/>
      <c r="G103" s="46" t="n"/>
      <c r="H103" s="72" t="n"/>
      <c r="I103" s="72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EV-TRANS-0100</t>
        </is>
      </c>
      <c r="B104" s="46" t="n"/>
      <c r="C104" s="46" t="n"/>
      <c r="D104" s="46" t="n"/>
      <c r="E104" s="46" t="n"/>
      <c r="F104" s="46" t="n"/>
      <c r="G104" s="46" t="n"/>
      <c r="H104" s="72" t="n"/>
      <c r="I104" s="72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EV-TRANS-0101</t>
        </is>
      </c>
      <c r="B105" s="46" t="n"/>
      <c r="C105" s="46" t="n"/>
      <c r="D105" s="46" t="n"/>
      <c r="E105" s="46" t="n"/>
      <c r="F105" s="46" t="n"/>
      <c r="G105" s="46" t="n"/>
      <c r="H105" s="72" t="n"/>
      <c r="I105" s="72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EV-TRANS-0102</t>
        </is>
      </c>
      <c r="B106" s="46" t="n"/>
      <c r="C106" s="46" t="n"/>
      <c r="D106" s="46" t="n"/>
      <c r="E106" s="46" t="n"/>
      <c r="F106" s="46" t="n"/>
      <c r="G106" s="46" t="n"/>
      <c r="H106" s="72" t="n"/>
      <c r="I106" s="72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EV-TRANS-0103</t>
        </is>
      </c>
      <c r="B107" s="46" t="n"/>
      <c r="C107" s="46" t="n"/>
      <c r="D107" s="46" t="n"/>
      <c r="E107" s="46" t="n"/>
      <c r="F107" s="46" t="n"/>
      <c r="G107" s="46" t="n"/>
      <c r="H107" s="72" t="n"/>
      <c r="I107" s="72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EV-TRANS-0104</t>
        </is>
      </c>
      <c r="B108" s="46" t="n"/>
      <c r="C108" s="46" t="n"/>
      <c r="D108" s="46" t="n"/>
      <c r="E108" s="46" t="n"/>
      <c r="F108" s="46" t="n"/>
      <c r="G108" s="46" t="n"/>
      <c r="H108" s="72" t="n"/>
      <c r="I108" s="72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EV-TRANS-0105</t>
        </is>
      </c>
      <c r="B109" s="46" t="n"/>
      <c r="C109" s="46" t="n"/>
      <c r="D109" s="46" t="n"/>
      <c r="E109" s="46" t="n"/>
      <c r="F109" s="46" t="n"/>
      <c r="G109" s="46" t="n"/>
      <c r="H109" s="72" t="n"/>
      <c r="I109" s="72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EV-TRANS-0106</t>
        </is>
      </c>
      <c r="B110" s="46" t="n"/>
      <c r="C110" s="46" t="n"/>
      <c r="D110" s="46" t="n"/>
      <c r="E110" s="46" t="n"/>
      <c r="F110" s="46" t="n"/>
      <c r="G110" s="46" t="n"/>
      <c r="H110" s="72" t="n"/>
      <c r="I110" s="72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EV-TRANS-0107</t>
        </is>
      </c>
      <c r="B111" s="46" t="n"/>
      <c r="C111" s="46" t="n"/>
      <c r="D111" s="46" t="n"/>
      <c r="E111" s="46" t="n"/>
      <c r="F111" s="46" t="n"/>
      <c r="G111" s="46" t="n"/>
      <c r="H111" s="72" t="n"/>
      <c r="I111" s="72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EV-TRANS-0108</t>
        </is>
      </c>
      <c r="B112" s="46" t="n"/>
      <c r="C112" s="46" t="n"/>
      <c r="D112" s="46" t="n"/>
      <c r="E112" s="46" t="n"/>
      <c r="F112" s="46" t="n"/>
      <c r="G112" s="46" t="n"/>
      <c r="H112" s="72" t="n"/>
      <c r="I112" s="72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EV-TRANS-0109</t>
        </is>
      </c>
      <c r="B113" s="46" t="n"/>
      <c r="C113" s="46" t="n"/>
      <c r="D113" s="46" t="n"/>
      <c r="E113" s="46" t="n"/>
      <c r="F113" s="46" t="n"/>
      <c r="G113" s="46" t="n"/>
      <c r="H113" s="72" t="n"/>
      <c r="I113" s="72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EV-TRANS-0110</t>
        </is>
      </c>
      <c r="B114" s="46" t="n"/>
      <c r="C114" s="46" t="n"/>
      <c r="D114" s="46" t="n"/>
      <c r="E114" s="46" t="n"/>
      <c r="F114" s="46" t="n"/>
      <c r="G114" s="46" t="n"/>
      <c r="H114" s="72" t="n"/>
      <c r="I114" s="72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EV-TRANS-0111</t>
        </is>
      </c>
      <c r="B115" s="46" t="n"/>
      <c r="C115" s="46" t="n"/>
      <c r="D115" s="46" t="n"/>
      <c r="E115" s="46" t="n"/>
      <c r="F115" s="46" t="n"/>
      <c r="G115" s="46" t="n"/>
      <c r="H115" s="72" t="n"/>
      <c r="I115" s="72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EV-TRANS-0112</t>
        </is>
      </c>
      <c r="B116" s="46" t="n"/>
      <c r="C116" s="46" t="n"/>
      <c r="D116" s="46" t="n"/>
      <c r="E116" s="46" t="n"/>
      <c r="F116" s="46" t="n"/>
      <c r="G116" s="46" t="n"/>
      <c r="H116" s="72" t="n"/>
      <c r="I116" s="72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EV-TRANS-0113</t>
        </is>
      </c>
      <c r="B117" s="46" t="n"/>
      <c r="C117" s="46" t="n"/>
      <c r="D117" s="46" t="n"/>
      <c r="E117" s="46" t="n"/>
      <c r="F117" s="46" t="n"/>
      <c r="G117" s="46" t="n"/>
      <c r="H117" s="72" t="n"/>
      <c r="I117" s="72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EV-TRANS-0114</t>
        </is>
      </c>
      <c r="B118" s="46" t="n"/>
      <c r="C118" s="46" t="n"/>
      <c r="D118" s="46" t="n"/>
      <c r="E118" s="46" t="n"/>
      <c r="F118" s="46" t="n"/>
      <c r="G118" s="46" t="n"/>
      <c r="H118" s="72" t="n"/>
      <c r="I118" s="72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EV-TRANS-0115</t>
        </is>
      </c>
      <c r="B119" s="46" t="n"/>
      <c r="C119" s="46" t="n"/>
      <c r="D119" s="46" t="n"/>
      <c r="E119" s="46" t="n"/>
      <c r="F119" s="46" t="n"/>
      <c r="G119" s="46" t="n"/>
      <c r="H119" s="72" t="n"/>
      <c r="I119" s="72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EV-TRANS-0116</t>
        </is>
      </c>
      <c r="B120" s="46" t="n"/>
      <c r="C120" s="46" t="n"/>
      <c r="D120" s="46" t="n"/>
      <c r="E120" s="46" t="n"/>
      <c r="F120" s="46" t="n"/>
      <c r="G120" s="46" t="n"/>
      <c r="H120" s="72" t="n"/>
      <c r="I120" s="72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EV-TRANS-0117</t>
        </is>
      </c>
      <c r="B121" s="46" t="n"/>
      <c r="C121" s="46" t="n"/>
      <c r="D121" s="46" t="n"/>
      <c r="E121" s="46" t="n"/>
      <c r="F121" s="46" t="n"/>
      <c r="G121" s="46" t="n"/>
      <c r="H121" s="72" t="n"/>
      <c r="I121" s="72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EV-TRANS-0118</t>
        </is>
      </c>
      <c r="B122" s="46" t="n"/>
      <c r="C122" s="46" t="n"/>
      <c r="D122" s="46" t="n"/>
      <c r="E122" s="46" t="n"/>
      <c r="F122" s="46" t="n"/>
      <c r="G122" s="46" t="n"/>
      <c r="H122" s="72" t="n"/>
      <c r="I122" s="72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EV-TRANS-0119</t>
        </is>
      </c>
      <c r="B123" s="46" t="n"/>
      <c r="C123" s="46" t="n"/>
      <c r="D123" s="46" t="n"/>
      <c r="E123" s="46" t="n"/>
      <c r="F123" s="46" t="n"/>
      <c r="G123" s="46" t="n"/>
      <c r="H123" s="72" t="n"/>
      <c r="I123" s="72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EV-TRANS-0120</t>
        </is>
      </c>
      <c r="B124" s="46" t="n"/>
      <c r="C124" s="46" t="n"/>
      <c r="D124" s="46" t="n"/>
      <c r="E124" s="46" t="n"/>
      <c r="F124" s="46" t="n"/>
      <c r="G124" s="46" t="n"/>
      <c r="H124" s="72" t="n"/>
      <c r="I124" s="72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EV-TRANS-0121</t>
        </is>
      </c>
      <c r="B125" s="46" t="n"/>
      <c r="C125" s="46" t="n"/>
      <c r="D125" s="46" t="n"/>
      <c r="E125" s="46" t="n"/>
      <c r="F125" s="46" t="n"/>
      <c r="G125" s="46" t="n"/>
      <c r="H125" s="72" t="n"/>
      <c r="I125" s="72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EV-TRANS-0122</t>
        </is>
      </c>
      <c r="B126" s="46" t="n"/>
      <c r="C126" s="46" t="n"/>
      <c r="D126" s="46" t="n"/>
      <c r="E126" s="46" t="n"/>
      <c r="F126" s="46" t="n"/>
      <c r="G126" s="46" t="n"/>
      <c r="H126" s="72" t="n"/>
      <c r="I126" s="72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EV-TRANS-0123</t>
        </is>
      </c>
      <c r="B127" s="46" t="n"/>
      <c r="C127" s="46" t="n"/>
      <c r="D127" s="46" t="n"/>
      <c r="E127" s="46" t="n"/>
      <c r="F127" s="46" t="n"/>
      <c r="G127" s="46" t="n"/>
      <c r="H127" s="72" t="n"/>
      <c r="I127" s="72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EV-TRANS-0124</t>
        </is>
      </c>
      <c r="B128" s="46" t="n"/>
      <c r="C128" s="46" t="n"/>
      <c r="D128" s="46" t="n"/>
      <c r="E128" s="46" t="n"/>
      <c r="F128" s="46" t="n"/>
      <c r="G128" s="46" t="n"/>
      <c r="H128" s="72" t="n"/>
      <c r="I128" s="72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EV-TRANS-0125</t>
        </is>
      </c>
      <c r="B129" s="46" t="n"/>
      <c r="C129" s="46" t="n"/>
      <c r="D129" s="46" t="n"/>
      <c r="E129" s="46" t="n"/>
      <c r="F129" s="46" t="n"/>
      <c r="G129" s="46" t="n"/>
      <c r="H129" s="72" t="n"/>
      <c r="I129" s="72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EV-TRANS-0126</t>
        </is>
      </c>
      <c r="B130" s="46" t="n"/>
      <c r="C130" s="46" t="n"/>
      <c r="D130" s="46" t="n"/>
      <c r="E130" s="46" t="n"/>
      <c r="F130" s="46" t="n"/>
      <c r="G130" s="46" t="n"/>
      <c r="H130" s="72" t="n"/>
      <c r="I130" s="72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EV-TRANS-0127</t>
        </is>
      </c>
      <c r="B131" s="46" t="n"/>
      <c r="C131" s="46" t="n"/>
      <c r="D131" s="46" t="n"/>
      <c r="E131" s="46" t="n"/>
      <c r="F131" s="46" t="n"/>
      <c r="G131" s="46" t="n"/>
      <c r="H131" s="72" t="n"/>
      <c r="I131" s="72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EV-TRANS-0128</t>
        </is>
      </c>
      <c r="B132" s="46" t="n"/>
      <c r="C132" s="46" t="n"/>
      <c r="D132" s="46" t="n"/>
      <c r="E132" s="46" t="n"/>
      <c r="F132" s="46" t="n"/>
      <c r="G132" s="46" t="n"/>
      <c r="H132" s="72" t="n"/>
      <c r="I132" s="72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EV-TRANS-0129</t>
        </is>
      </c>
      <c r="B133" s="46" t="n"/>
      <c r="C133" s="46" t="n"/>
      <c r="D133" s="46" t="n"/>
      <c r="E133" s="46" t="n"/>
      <c r="F133" s="46" t="n"/>
      <c r="G133" s="46" t="n"/>
      <c r="H133" s="72" t="n"/>
      <c r="I133" s="72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EV-TRANS-0130</t>
        </is>
      </c>
      <c r="B134" s="46" t="n"/>
      <c r="C134" s="46" t="n"/>
      <c r="D134" s="46" t="n"/>
      <c r="E134" s="46" t="n"/>
      <c r="F134" s="46" t="n"/>
      <c r="G134" s="46" t="n"/>
      <c r="H134" s="72" t="n"/>
      <c r="I134" s="72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EV-TRANS-0131</t>
        </is>
      </c>
      <c r="B135" s="46" t="n"/>
      <c r="C135" s="46" t="n"/>
      <c r="D135" s="46" t="n"/>
      <c r="E135" s="46" t="n"/>
      <c r="F135" s="46" t="n"/>
      <c r="G135" s="46" t="n"/>
      <c r="H135" s="72" t="n"/>
      <c r="I135" s="72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EV-TRANS-0132</t>
        </is>
      </c>
      <c r="B136" s="46" t="n"/>
      <c r="C136" s="46" t="n"/>
      <c r="D136" s="46" t="n"/>
      <c r="E136" s="46" t="n"/>
      <c r="F136" s="46" t="n"/>
      <c r="G136" s="46" t="n"/>
      <c r="H136" s="72" t="n"/>
      <c r="I136" s="72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EV-TRANS-0133</t>
        </is>
      </c>
      <c r="B137" s="46" t="n"/>
      <c r="C137" s="46" t="n"/>
      <c r="D137" s="46" t="n"/>
      <c r="E137" s="46" t="n"/>
      <c r="F137" s="46" t="n"/>
      <c r="G137" s="46" t="n"/>
      <c r="H137" s="72" t="n"/>
      <c r="I137" s="72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EV-TRANS-0134</t>
        </is>
      </c>
      <c r="B138" s="46" t="n"/>
      <c r="C138" s="46" t="n"/>
      <c r="D138" s="46" t="n"/>
      <c r="E138" s="46" t="n"/>
      <c r="F138" s="46" t="n"/>
      <c r="G138" s="46" t="n"/>
      <c r="H138" s="72" t="n"/>
      <c r="I138" s="72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EV-TRANS-0135</t>
        </is>
      </c>
      <c r="B139" s="46" t="n"/>
      <c r="C139" s="46" t="n"/>
      <c r="D139" s="46" t="n"/>
      <c r="E139" s="46" t="n"/>
      <c r="F139" s="46" t="n"/>
      <c r="G139" s="46" t="n"/>
      <c r="H139" s="72" t="n"/>
      <c r="I139" s="72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EV-TRANS-0136</t>
        </is>
      </c>
      <c r="B140" s="46" t="n"/>
      <c r="C140" s="46" t="n"/>
      <c r="D140" s="46" t="n"/>
      <c r="E140" s="46" t="n"/>
      <c r="F140" s="46" t="n"/>
      <c r="G140" s="46" t="n"/>
      <c r="H140" s="72" t="n"/>
      <c r="I140" s="72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EV-TRANS-0137</t>
        </is>
      </c>
      <c r="B141" s="46" t="n"/>
      <c r="C141" s="46" t="n"/>
      <c r="D141" s="46" t="n"/>
      <c r="E141" s="46" t="n"/>
      <c r="F141" s="46" t="n"/>
      <c r="G141" s="46" t="n"/>
      <c r="H141" s="72" t="n"/>
      <c r="I141" s="72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EV-TRANS-0138</t>
        </is>
      </c>
      <c r="B142" s="46" t="n"/>
      <c r="C142" s="46" t="n"/>
      <c r="D142" s="46" t="n"/>
      <c r="E142" s="46" t="n"/>
      <c r="F142" s="46" t="n"/>
      <c r="G142" s="46" t="n"/>
      <c r="H142" s="72" t="n"/>
      <c r="I142" s="72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EV-TRANS-0139</t>
        </is>
      </c>
      <c r="B143" s="46" t="n"/>
      <c r="C143" s="46" t="n"/>
      <c r="D143" s="46" t="n"/>
      <c r="E143" s="46" t="n"/>
      <c r="F143" s="46" t="n"/>
      <c r="G143" s="46" t="n"/>
      <c r="H143" s="72" t="n"/>
      <c r="I143" s="72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EV-TRANS-0140</t>
        </is>
      </c>
      <c r="B144" s="46" t="n"/>
      <c r="C144" s="46" t="n"/>
      <c r="D144" s="46" t="n"/>
      <c r="E144" s="46" t="n"/>
      <c r="F144" s="46" t="n"/>
      <c r="G144" s="46" t="n"/>
      <c r="H144" s="72" t="n"/>
      <c r="I144" s="72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EV-TRANS-0141</t>
        </is>
      </c>
      <c r="B145" s="46" t="n"/>
      <c r="C145" s="46" t="n"/>
      <c r="D145" s="46" t="n"/>
      <c r="E145" s="46" t="n"/>
      <c r="F145" s="46" t="n"/>
      <c r="G145" s="46" t="n"/>
      <c r="H145" s="72" t="n"/>
      <c r="I145" s="72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EV-TRANS-0142</t>
        </is>
      </c>
      <c r="B146" s="46" t="n"/>
      <c r="C146" s="46" t="n"/>
      <c r="D146" s="46" t="n"/>
      <c r="E146" s="46" t="n"/>
      <c r="F146" s="46" t="n"/>
      <c r="G146" s="46" t="n"/>
      <c r="H146" s="72" t="n"/>
      <c r="I146" s="72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EV-TRANS-0143</t>
        </is>
      </c>
      <c r="B147" s="46" t="n"/>
      <c r="C147" s="46" t="n"/>
      <c r="D147" s="46" t="n"/>
      <c r="E147" s="46" t="n"/>
      <c r="F147" s="46" t="n"/>
      <c r="G147" s="46" t="n"/>
      <c r="H147" s="72" t="n"/>
      <c r="I147" s="72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EV-TRANS-0144</t>
        </is>
      </c>
      <c r="B148" s="46" t="n"/>
      <c r="C148" s="46" t="n"/>
      <c r="D148" s="46" t="n"/>
      <c r="E148" s="46" t="n"/>
      <c r="F148" s="46" t="n"/>
      <c r="G148" s="46" t="n"/>
      <c r="H148" s="72" t="n"/>
      <c r="I148" s="72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EV-TRANS-0145</t>
        </is>
      </c>
      <c r="B149" s="46" t="n"/>
      <c r="C149" s="46" t="n"/>
      <c r="D149" s="46" t="n"/>
      <c r="E149" s="46" t="n"/>
      <c r="F149" s="46" t="n"/>
      <c r="G149" s="46" t="n"/>
      <c r="H149" s="72" t="n"/>
      <c r="I149" s="72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EV-TRANS-0146</t>
        </is>
      </c>
      <c r="B150" s="46" t="n"/>
      <c r="C150" s="46" t="n"/>
      <c r="D150" s="46" t="n"/>
      <c r="E150" s="46" t="n"/>
      <c r="F150" s="46" t="n"/>
      <c r="G150" s="46" t="n"/>
      <c r="H150" s="72" t="n"/>
      <c r="I150" s="72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EV-TRANS-0147</t>
        </is>
      </c>
      <c r="B151" s="46" t="n"/>
      <c r="C151" s="46" t="n"/>
      <c r="D151" s="46" t="n"/>
      <c r="E151" s="46" t="n"/>
      <c r="F151" s="46" t="n"/>
      <c r="G151" s="46" t="n"/>
      <c r="H151" s="72" t="n"/>
      <c r="I151" s="72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EV-TRANS-0148</t>
        </is>
      </c>
      <c r="B152" s="46" t="n"/>
      <c r="C152" s="46" t="n"/>
      <c r="D152" s="46" t="n"/>
      <c r="E152" s="46" t="n"/>
      <c r="F152" s="46" t="n"/>
      <c r="G152" s="46" t="n"/>
      <c r="H152" s="72" t="n"/>
      <c r="I152" s="72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EV-TRANS-0149</t>
        </is>
      </c>
      <c r="B153" s="46" t="n"/>
      <c r="C153" s="46" t="n"/>
      <c r="D153" s="46" t="n"/>
      <c r="E153" s="46" t="n"/>
      <c r="F153" s="46" t="n"/>
      <c r="G153" s="46" t="n"/>
      <c r="H153" s="72" t="n"/>
      <c r="I153" s="72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EV-TRANS-0150</t>
        </is>
      </c>
      <c r="B154" s="46" t="n"/>
      <c r="C154" s="46" t="n"/>
      <c r="D154" s="46" t="n"/>
      <c r="E154" s="46" t="n"/>
      <c r="F154" s="46" t="n"/>
      <c r="G154" s="46" t="n"/>
      <c r="H154" s="72" t="n"/>
      <c r="I154" s="72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EV-TRANS-0151</t>
        </is>
      </c>
      <c r="B155" s="46" t="n"/>
      <c r="C155" s="46" t="n"/>
      <c r="D155" s="46" t="n"/>
      <c r="E155" s="46" t="n"/>
      <c r="F155" s="46" t="n"/>
      <c r="G155" s="46" t="n"/>
      <c r="H155" s="72" t="n"/>
      <c r="I155" s="72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EV-TRANS-0152</t>
        </is>
      </c>
      <c r="B156" s="46" t="n"/>
      <c r="C156" s="46" t="n"/>
      <c r="D156" s="46" t="n"/>
      <c r="E156" s="46" t="n"/>
      <c r="F156" s="46" t="n"/>
      <c r="G156" s="46" t="n"/>
      <c r="H156" s="72" t="n"/>
      <c r="I156" s="72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EV-TRANS-0153</t>
        </is>
      </c>
      <c r="B157" s="46" t="n"/>
      <c r="C157" s="46" t="n"/>
      <c r="D157" s="46" t="n"/>
      <c r="E157" s="46" t="n"/>
      <c r="F157" s="46" t="n"/>
      <c r="G157" s="46" t="n"/>
      <c r="H157" s="72" t="n"/>
      <c r="I157" s="72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EV-TRANS-0154</t>
        </is>
      </c>
      <c r="B158" s="46" t="n"/>
      <c r="C158" s="46" t="n"/>
      <c r="D158" s="46" t="n"/>
      <c r="E158" s="46" t="n"/>
      <c r="F158" s="46" t="n"/>
      <c r="G158" s="46" t="n"/>
      <c r="H158" s="72" t="n"/>
      <c r="I158" s="72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EV-TRANS-0155</t>
        </is>
      </c>
      <c r="B159" s="46" t="n"/>
      <c r="C159" s="46" t="n"/>
      <c r="D159" s="46" t="n"/>
      <c r="E159" s="46" t="n"/>
      <c r="F159" s="46" t="n"/>
      <c r="G159" s="46" t="n"/>
      <c r="H159" s="72" t="n"/>
      <c r="I159" s="72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EV-TRANS-0156</t>
        </is>
      </c>
      <c r="B160" s="46" t="n"/>
      <c r="C160" s="46" t="n"/>
      <c r="D160" s="46" t="n"/>
      <c r="E160" s="46" t="n"/>
      <c r="F160" s="46" t="n"/>
      <c r="G160" s="46" t="n"/>
      <c r="H160" s="72" t="n"/>
      <c r="I160" s="72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EV-TRANS-0157</t>
        </is>
      </c>
      <c r="B161" s="46" t="n"/>
      <c r="C161" s="46" t="n"/>
      <c r="D161" s="46" t="n"/>
      <c r="E161" s="46" t="n"/>
      <c r="F161" s="46" t="n"/>
      <c r="G161" s="46" t="n"/>
      <c r="H161" s="72" t="n"/>
      <c r="I161" s="72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EV-TRANS-0158</t>
        </is>
      </c>
      <c r="B162" s="46" t="n"/>
      <c r="C162" s="46" t="n"/>
      <c r="D162" s="46" t="n"/>
      <c r="E162" s="46" t="n"/>
      <c r="F162" s="46" t="n"/>
      <c r="G162" s="46" t="n"/>
      <c r="H162" s="72" t="n"/>
      <c r="I162" s="72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EV-TRANS-0159</t>
        </is>
      </c>
      <c r="B163" s="46" t="n"/>
      <c r="C163" s="46" t="n"/>
      <c r="D163" s="46" t="n"/>
      <c r="E163" s="46" t="n"/>
      <c r="F163" s="46" t="n"/>
      <c r="G163" s="46" t="n"/>
      <c r="H163" s="72" t="n"/>
      <c r="I163" s="72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EV-TRANS-0160</t>
        </is>
      </c>
      <c r="B164" s="46" t="n"/>
      <c r="C164" s="46" t="n"/>
      <c r="D164" s="46" t="n"/>
      <c r="E164" s="46" t="n"/>
      <c r="F164" s="46" t="n"/>
      <c r="G164" s="46" t="n"/>
      <c r="H164" s="72" t="n"/>
      <c r="I164" s="72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EV-TRANS-0161</t>
        </is>
      </c>
      <c r="B165" s="46" t="n"/>
      <c r="C165" s="46" t="n"/>
      <c r="D165" s="46" t="n"/>
      <c r="E165" s="46" t="n"/>
      <c r="F165" s="46" t="n"/>
      <c r="G165" s="46" t="n"/>
      <c r="H165" s="72" t="n"/>
      <c r="I165" s="72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EV-TRANS-0162</t>
        </is>
      </c>
      <c r="B166" s="46" t="n"/>
      <c r="C166" s="46" t="n"/>
      <c r="D166" s="46" t="n"/>
      <c r="E166" s="46" t="n"/>
      <c r="F166" s="46" t="n"/>
      <c r="G166" s="46" t="n"/>
      <c r="H166" s="72" t="n"/>
      <c r="I166" s="72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EV-TRANS-0163</t>
        </is>
      </c>
      <c r="B167" s="46" t="n"/>
      <c r="C167" s="46" t="n"/>
      <c r="D167" s="46" t="n"/>
      <c r="E167" s="46" t="n"/>
      <c r="F167" s="46" t="n"/>
      <c r="G167" s="46" t="n"/>
      <c r="H167" s="72" t="n"/>
      <c r="I167" s="72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EV-TRANS-0164</t>
        </is>
      </c>
      <c r="B168" s="46" t="n"/>
      <c r="C168" s="46" t="n"/>
      <c r="D168" s="46" t="n"/>
      <c r="E168" s="46" t="n"/>
      <c r="F168" s="46" t="n"/>
      <c r="G168" s="46" t="n"/>
      <c r="H168" s="72" t="n"/>
      <c r="I168" s="72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EV-TRANS-0165</t>
        </is>
      </c>
      <c r="B169" s="46" t="n"/>
      <c r="C169" s="46" t="n"/>
      <c r="D169" s="46" t="n"/>
      <c r="E169" s="46" t="n"/>
      <c r="F169" s="46" t="n"/>
      <c r="G169" s="46" t="n"/>
      <c r="H169" s="72" t="n"/>
      <c r="I169" s="72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EV-TRANS-0166</t>
        </is>
      </c>
      <c r="B170" s="46" t="n"/>
      <c r="C170" s="46" t="n"/>
      <c r="D170" s="46" t="n"/>
      <c r="E170" s="46" t="n"/>
      <c r="F170" s="46" t="n"/>
      <c r="G170" s="46" t="n"/>
      <c r="H170" s="72" t="n"/>
      <c r="I170" s="72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EV-TRANS-0167</t>
        </is>
      </c>
      <c r="B171" s="46" t="n"/>
      <c r="C171" s="46" t="n"/>
      <c r="D171" s="46" t="n"/>
      <c r="E171" s="46" t="n"/>
      <c r="F171" s="46" t="n"/>
      <c r="G171" s="46" t="n"/>
      <c r="H171" s="72" t="n"/>
      <c r="I171" s="72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EV-TRANS-0168</t>
        </is>
      </c>
      <c r="B172" s="46" t="n"/>
      <c r="C172" s="46" t="n"/>
      <c r="D172" s="46" t="n"/>
      <c r="E172" s="46" t="n"/>
      <c r="F172" s="46" t="n"/>
      <c r="G172" s="46" t="n"/>
      <c r="H172" s="72" t="n"/>
      <c r="I172" s="72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EV-TRANS-0169</t>
        </is>
      </c>
      <c r="B173" s="46" t="n"/>
      <c r="C173" s="46" t="n"/>
      <c r="D173" s="46" t="n"/>
      <c r="E173" s="46" t="n"/>
      <c r="F173" s="46" t="n"/>
      <c r="G173" s="46" t="n"/>
      <c r="H173" s="72" t="n"/>
      <c r="I173" s="72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EV-TRANS-0170</t>
        </is>
      </c>
      <c r="B174" s="46" t="n"/>
      <c r="C174" s="46" t="n"/>
      <c r="D174" s="46" t="n"/>
      <c r="E174" s="46" t="n"/>
      <c r="F174" s="46" t="n"/>
      <c r="G174" s="46" t="n"/>
      <c r="H174" s="72" t="n"/>
      <c r="I174" s="72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EV-TRANS-0171</t>
        </is>
      </c>
      <c r="B175" s="46" t="n"/>
      <c r="C175" s="46" t="n"/>
      <c r="D175" s="46" t="n"/>
      <c r="E175" s="46" t="n"/>
      <c r="F175" s="46" t="n"/>
      <c r="G175" s="46" t="n"/>
      <c r="H175" s="72" t="n"/>
      <c r="I175" s="72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EV-TRANS-0172</t>
        </is>
      </c>
      <c r="B176" s="46" t="n"/>
      <c r="C176" s="46" t="n"/>
      <c r="D176" s="46" t="n"/>
      <c r="E176" s="46" t="n"/>
      <c r="F176" s="46" t="n"/>
      <c r="G176" s="46" t="n"/>
      <c r="H176" s="72" t="n"/>
      <c r="I176" s="72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EV-TRANS-0173</t>
        </is>
      </c>
      <c r="B177" s="46" t="n"/>
      <c r="C177" s="46" t="n"/>
      <c r="D177" s="46" t="n"/>
      <c r="E177" s="46" t="n"/>
      <c r="F177" s="46" t="n"/>
      <c r="G177" s="46" t="n"/>
      <c r="H177" s="72" t="n"/>
      <c r="I177" s="72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EV-TRANS-0174</t>
        </is>
      </c>
      <c r="B178" s="46" t="n"/>
      <c r="C178" s="46" t="n"/>
      <c r="D178" s="46" t="n"/>
      <c r="E178" s="46" t="n"/>
      <c r="F178" s="46" t="n"/>
      <c r="G178" s="46" t="n"/>
      <c r="H178" s="72" t="n"/>
      <c r="I178" s="72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EV-TRANS-0175</t>
        </is>
      </c>
      <c r="B179" s="46" t="n"/>
      <c r="C179" s="46" t="n"/>
      <c r="D179" s="46" t="n"/>
      <c r="E179" s="46" t="n"/>
      <c r="F179" s="46" t="n"/>
      <c r="G179" s="46" t="n"/>
      <c r="H179" s="72" t="n"/>
      <c r="I179" s="72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EV-TRANS-0176</t>
        </is>
      </c>
      <c r="B180" s="46" t="n"/>
      <c r="C180" s="46" t="n"/>
      <c r="D180" s="46" t="n"/>
      <c r="E180" s="46" t="n"/>
      <c r="F180" s="46" t="n"/>
      <c r="G180" s="46" t="n"/>
      <c r="H180" s="72" t="n"/>
      <c r="I180" s="72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EV-TRANS-0177</t>
        </is>
      </c>
      <c r="B181" s="46" t="n"/>
      <c r="C181" s="46" t="n"/>
      <c r="D181" s="46" t="n"/>
      <c r="E181" s="46" t="n"/>
      <c r="F181" s="46" t="n"/>
      <c r="G181" s="46" t="n"/>
      <c r="H181" s="72" t="n"/>
      <c r="I181" s="72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EV-TRANS-0178</t>
        </is>
      </c>
      <c r="B182" s="46" t="n"/>
      <c r="C182" s="46" t="n"/>
      <c r="D182" s="46" t="n"/>
      <c r="E182" s="46" t="n"/>
      <c r="F182" s="46" t="n"/>
      <c r="G182" s="46" t="n"/>
      <c r="H182" s="72" t="n"/>
      <c r="I182" s="72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EV-TRANS-0179</t>
        </is>
      </c>
      <c r="B183" s="46" t="n"/>
      <c r="C183" s="46" t="n"/>
      <c r="D183" s="46" t="n"/>
      <c r="E183" s="46" t="n"/>
      <c r="F183" s="46" t="n"/>
      <c r="G183" s="46" t="n"/>
      <c r="H183" s="72" t="n"/>
      <c r="I183" s="72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EV-TRANS-0180</t>
        </is>
      </c>
      <c r="B184" s="46" t="n"/>
      <c r="C184" s="46" t="n"/>
      <c r="D184" s="46" t="n"/>
      <c r="E184" s="46" t="n"/>
      <c r="F184" s="46" t="n"/>
      <c r="G184" s="46" t="n"/>
      <c r="H184" s="72" t="n"/>
      <c r="I184" s="72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EV-TRANS-0181</t>
        </is>
      </c>
      <c r="B185" s="46" t="n"/>
      <c r="C185" s="46" t="n"/>
      <c r="D185" s="46" t="n"/>
      <c r="E185" s="46" t="n"/>
      <c r="F185" s="46" t="n"/>
      <c r="G185" s="46" t="n"/>
      <c r="H185" s="72" t="n"/>
      <c r="I185" s="72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EV-TRANS-0182</t>
        </is>
      </c>
      <c r="B186" s="46" t="n"/>
      <c r="C186" s="46" t="n"/>
      <c r="D186" s="46" t="n"/>
      <c r="E186" s="46" t="n"/>
      <c r="F186" s="46" t="n"/>
      <c r="G186" s="46" t="n"/>
      <c r="H186" s="72" t="n"/>
      <c r="I186" s="72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EV-TRANS-0183</t>
        </is>
      </c>
      <c r="B187" s="46" t="n"/>
      <c r="C187" s="46" t="n"/>
      <c r="D187" s="46" t="n"/>
      <c r="E187" s="46" t="n"/>
      <c r="F187" s="46" t="n"/>
      <c r="G187" s="46" t="n"/>
      <c r="H187" s="72" t="n"/>
      <c r="I187" s="72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EV-TRANS-0184</t>
        </is>
      </c>
      <c r="B188" s="46" t="n"/>
      <c r="C188" s="46" t="n"/>
      <c r="D188" s="46" t="n"/>
      <c r="E188" s="46" t="n"/>
      <c r="F188" s="46" t="n"/>
      <c r="G188" s="46" t="n"/>
      <c r="H188" s="72" t="n"/>
      <c r="I188" s="72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EV-TRANS-0185</t>
        </is>
      </c>
      <c r="B189" s="46" t="n"/>
      <c r="C189" s="46" t="n"/>
      <c r="D189" s="46" t="n"/>
      <c r="E189" s="46" t="n"/>
      <c r="F189" s="46" t="n"/>
      <c r="G189" s="46" t="n"/>
      <c r="H189" s="72" t="n"/>
      <c r="I189" s="72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EV-TRANS-0186</t>
        </is>
      </c>
      <c r="B190" s="46" t="n"/>
      <c r="C190" s="46" t="n"/>
      <c r="D190" s="46" t="n"/>
      <c r="E190" s="46" t="n"/>
      <c r="F190" s="46" t="n"/>
      <c r="G190" s="46" t="n"/>
      <c r="H190" s="72" t="n"/>
      <c r="I190" s="72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EV-TRANS-0187</t>
        </is>
      </c>
      <c r="B191" s="46" t="n"/>
      <c r="C191" s="46" t="n"/>
      <c r="D191" s="46" t="n"/>
      <c r="E191" s="46" t="n"/>
      <c r="F191" s="46" t="n"/>
      <c r="G191" s="46" t="n"/>
      <c r="H191" s="72" t="n"/>
      <c r="I191" s="72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EV-TRANS-0188</t>
        </is>
      </c>
      <c r="B192" s="46" t="n"/>
      <c r="C192" s="46" t="n"/>
      <c r="D192" s="46" t="n"/>
      <c r="E192" s="46" t="n"/>
      <c r="F192" s="46" t="n"/>
      <c r="G192" s="46" t="n"/>
      <c r="H192" s="72" t="n"/>
      <c r="I192" s="72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EV-TRANS-0189</t>
        </is>
      </c>
      <c r="B193" s="46" t="n"/>
      <c r="C193" s="46" t="n"/>
      <c r="D193" s="46" t="n"/>
      <c r="E193" s="46" t="n"/>
      <c r="F193" s="46" t="n"/>
      <c r="G193" s="46" t="n"/>
      <c r="H193" s="72" t="n"/>
      <c r="I193" s="72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EV-TRANS-0190</t>
        </is>
      </c>
      <c r="B194" s="46" t="n"/>
      <c r="C194" s="46" t="n"/>
      <c r="D194" s="46" t="n"/>
      <c r="E194" s="46" t="n"/>
      <c r="F194" s="46" t="n"/>
      <c r="G194" s="46" t="n"/>
      <c r="H194" s="72" t="n"/>
      <c r="I194" s="72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EV-TRANS-0191</t>
        </is>
      </c>
      <c r="B195" s="46" t="n"/>
      <c r="C195" s="46" t="n"/>
      <c r="D195" s="46" t="n"/>
      <c r="E195" s="46" t="n"/>
      <c r="F195" s="46" t="n"/>
      <c r="G195" s="46" t="n"/>
      <c r="H195" s="72" t="n"/>
      <c r="I195" s="72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EV-TRANS-0192</t>
        </is>
      </c>
      <c r="B196" s="46" t="n"/>
      <c r="C196" s="46" t="n"/>
      <c r="D196" s="46" t="n"/>
      <c r="E196" s="46" t="n"/>
      <c r="F196" s="46" t="n"/>
      <c r="G196" s="46" t="n"/>
      <c r="H196" s="72" t="n"/>
      <c r="I196" s="72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EV-TRANS-0193</t>
        </is>
      </c>
      <c r="B197" s="46" t="n"/>
      <c r="C197" s="46" t="n"/>
      <c r="D197" s="46" t="n"/>
      <c r="E197" s="46" t="n"/>
      <c r="F197" s="46" t="n"/>
      <c r="G197" s="46" t="n"/>
      <c r="H197" s="72" t="n"/>
      <c r="I197" s="72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EV-TRANS-0194</t>
        </is>
      </c>
      <c r="B198" s="46" t="n"/>
      <c r="C198" s="46" t="n"/>
      <c r="D198" s="46" t="n"/>
      <c r="E198" s="46" t="n"/>
      <c r="F198" s="46" t="n"/>
      <c r="G198" s="46" t="n"/>
      <c r="H198" s="72" t="n"/>
      <c r="I198" s="72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EV-TRANS-0195</t>
        </is>
      </c>
      <c r="B199" s="46" t="n"/>
      <c r="C199" s="46" t="n"/>
      <c r="D199" s="46" t="n"/>
      <c r="E199" s="46" t="n"/>
      <c r="F199" s="46" t="n"/>
      <c r="G199" s="46" t="n"/>
      <c r="H199" s="72" t="n"/>
      <c r="I199" s="72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EV-TRANS-0196</t>
        </is>
      </c>
      <c r="B200" s="46" t="n"/>
      <c r="C200" s="46" t="n"/>
      <c r="D200" s="46" t="n"/>
      <c r="E200" s="46" t="n"/>
      <c r="F200" s="46" t="n"/>
      <c r="G200" s="46" t="n"/>
      <c r="H200" s="72" t="n"/>
      <c r="I200" s="72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EV-TRANS-0197</t>
        </is>
      </c>
      <c r="B201" s="46" t="n"/>
      <c r="C201" s="46" t="n"/>
      <c r="D201" s="46" t="n"/>
      <c r="E201" s="46" t="n"/>
      <c r="F201" s="46" t="n"/>
      <c r="G201" s="46" t="n"/>
      <c r="H201" s="72" t="n"/>
      <c r="I201" s="72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EV-TRANS-0198</t>
        </is>
      </c>
      <c r="B202" s="46" t="n"/>
      <c r="C202" s="46" t="n"/>
      <c r="D202" s="46" t="n"/>
      <c r="E202" s="46" t="n"/>
      <c r="F202" s="46" t="n"/>
      <c r="G202" s="46" t="n"/>
      <c r="H202" s="72" t="n"/>
      <c r="I202" s="72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EV-TRANS-0199</t>
        </is>
      </c>
      <c r="B203" s="46" t="n"/>
      <c r="C203" s="46" t="n"/>
      <c r="D203" s="46" t="n"/>
      <c r="E203" s="46" t="n"/>
      <c r="F203" s="46" t="n"/>
      <c r="G203" s="46" t="n"/>
      <c r="H203" s="72" t="n"/>
      <c r="I203" s="72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EV-TRANS-0200</t>
        </is>
      </c>
      <c r="B204" s="46" t="n"/>
      <c r="C204" s="46" t="n"/>
      <c r="D204" s="46" t="n"/>
      <c r="E204" s="46" t="n"/>
      <c r="F204" s="46" t="n"/>
      <c r="G204" s="46" t="n"/>
      <c r="H204" s="72" t="n"/>
      <c r="I204" s="72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inlineStr">
        <is>
          <t>EV-TRANS-0201</t>
        </is>
      </c>
      <c r="B205" s="46" t="n"/>
      <c r="C205" s="46" t="n"/>
      <c r="D205" s="46" t="n"/>
      <c r="E205" s="46" t="n"/>
      <c r="F205" s="46" t="n"/>
      <c r="G205" s="46" t="n"/>
      <c r="H205" s="72" t="n"/>
      <c r="I205" s="72" t="n"/>
      <c r="J205" s="46" t="n"/>
      <c r="K205" s="46" t="n"/>
      <c r="L205" s="46" t="n"/>
      <c r="M205" s="46" t="n"/>
      <c r="N205" s="4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inlineStr">
        <is>
          <t>EV-TRANS-0202</t>
        </is>
      </c>
      <c r="B206" s="46" t="n"/>
      <c r="C206" s="46" t="n"/>
      <c r="D206" s="46" t="n"/>
      <c r="E206" s="46" t="n"/>
      <c r="F206" s="46" t="n"/>
      <c r="G206" s="46" t="n"/>
      <c r="H206" s="72" t="n"/>
      <c r="I206" s="72" t="n"/>
      <c r="J206" s="46" t="n"/>
      <c r="K206" s="46" t="n"/>
      <c r="L206" s="46" t="n"/>
      <c r="M206" s="46" t="n"/>
      <c r="N206" s="4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EV-TRANS-0203</t>
        </is>
      </c>
      <c r="B207" s="46" t="n"/>
      <c r="C207" s="46" t="n"/>
      <c r="D207" s="46" t="n"/>
      <c r="E207" s="46" t="n"/>
      <c r="F207" s="46" t="n"/>
      <c r="G207" s="46" t="n"/>
      <c r="H207" s="72" t="n"/>
      <c r="I207" s="72" t="n"/>
      <c r="J207" s="46" t="n"/>
      <c r="K207" s="46" t="n"/>
      <c r="L207" s="46" t="n"/>
      <c r="M207" s="46" t="n"/>
      <c r="N207" s="4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EV-TRANS-0204</t>
        </is>
      </c>
      <c r="B208" s="46" t="n"/>
      <c r="C208" s="46" t="n"/>
      <c r="D208" s="46" t="n"/>
      <c r="E208" s="46" t="n"/>
      <c r="F208" s="46" t="n"/>
      <c r="G208" s="46" t="n"/>
      <c r="H208" s="72" t="n"/>
      <c r="I208" s="72" t="n"/>
      <c r="J208" s="46" t="n"/>
      <c r="K208" s="46" t="n"/>
      <c r="L208" s="46" t="n"/>
      <c r="M208" s="46" t="n"/>
      <c r="N208" s="4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EV-TRANS-0205</t>
        </is>
      </c>
      <c r="B209" s="46" t="n"/>
      <c r="C209" s="46" t="n"/>
      <c r="D209" s="46" t="n"/>
      <c r="E209" s="46" t="n"/>
      <c r="F209" s="46" t="n"/>
      <c r="G209" s="46" t="n"/>
      <c r="H209" s="72" t="n"/>
      <c r="I209" s="72" t="n"/>
      <c r="J209" s="46" t="n"/>
      <c r="K209" s="46" t="n"/>
      <c r="L209" s="46" t="n"/>
      <c r="M209" s="46" t="n"/>
      <c r="N209" s="4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EV-TRANS-0206</t>
        </is>
      </c>
      <c r="B210" s="46" t="n"/>
      <c r="C210" s="46" t="n"/>
      <c r="D210" s="46" t="n"/>
      <c r="E210" s="46" t="n"/>
      <c r="F210" s="46" t="n"/>
      <c r="G210" s="46" t="n"/>
      <c r="H210" s="72" t="n"/>
      <c r="I210" s="72" t="n"/>
      <c r="J210" s="46" t="n"/>
      <c r="K210" s="46" t="n"/>
      <c r="L210" s="46" t="n"/>
      <c r="M210" s="46" t="n"/>
      <c r="N210" s="4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EV-TRANS-0207</t>
        </is>
      </c>
      <c r="B211" s="46" t="n"/>
      <c r="C211" s="46" t="n"/>
      <c r="D211" s="46" t="n"/>
      <c r="E211" s="46" t="n"/>
      <c r="F211" s="46" t="n"/>
      <c r="G211" s="46" t="n"/>
      <c r="H211" s="72" t="n"/>
      <c r="I211" s="72" t="n"/>
      <c r="J211" s="46" t="n"/>
      <c r="K211" s="46" t="n"/>
      <c r="L211" s="46" t="n"/>
      <c r="M211" s="46" t="n"/>
      <c r="N211" s="4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inlineStr">
        <is>
          <t>EV-TRANS-0208</t>
        </is>
      </c>
      <c r="B212" s="46" t="n"/>
      <c r="C212" s="46" t="n"/>
      <c r="D212" s="46" t="n"/>
      <c r="E212" s="46" t="n"/>
      <c r="F212" s="46" t="n"/>
      <c r="G212" s="46" t="n"/>
      <c r="H212" s="72" t="n"/>
      <c r="I212" s="72" t="n"/>
      <c r="J212" s="46" t="n"/>
      <c r="K212" s="46" t="n"/>
      <c r="L212" s="46" t="n"/>
      <c r="M212" s="46" t="n"/>
      <c r="N212" s="4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inlineStr">
        <is>
          <t>EV-TRANS-0209</t>
        </is>
      </c>
      <c r="B213" s="46" t="n"/>
      <c r="C213" s="46" t="n"/>
      <c r="D213" s="46" t="n"/>
      <c r="E213" s="46" t="n"/>
      <c r="F213" s="46" t="n"/>
      <c r="G213" s="46" t="n"/>
      <c r="H213" s="72" t="n"/>
      <c r="I213" s="72" t="n"/>
      <c r="J213" s="46" t="n"/>
      <c r="K213" s="46" t="n"/>
      <c r="L213" s="46" t="n"/>
      <c r="M213" s="46" t="n"/>
      <c r="N213" s="4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inlineStr">
        <is>
          <t>EV-TRANS-0210</t>
        </is>
      </c>
      <c r="B214" s="46" t="n"/>
      <c r="C214" s="46" t="n"/>
      <c r="D214" s="46" t="n"/>
      <c r="E214" s="46" t="n"/>
      <c r="F214" s="46" t="n"/>
      <c r="G214" s="46" t="n"/>
      <c r="H214" s="72" t="n"/>
      <c r="I214" s="72" t="n"/>
      <c r="J214" s="46" t="n"/>
      <c r="K214" s="46" t="n"/>
      <c r="L214" s="46" t="n"/>
      <c r="M214" s="46" t="n"/>
      <c r="N214" s="4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inlineStr">
        <is>
          <t>EV-TRANS-0211</t>
        </is>
      </c>
      <c r="B215" s="46" t="n"/>
      <c r="C215" s="46" t="n"/>
      <c r="D215" s="46" t="n"/>
      <c r="E215" s="46" t="n"/>
      <c r="F215" s="46" t="n"/>
      <c r="G215" s="46" t="n"/>
      <c r="H215" s="72" t="n"/>
      <c r="I215" s="72" t="n"/>
      <c r="J215" s="46" t="n"/>
      <c r="K215" s="46" t="n"/>
      <c r="L215" s="46" t="n"/>
      <c r="M215" s="46" t="n"/>
      <c r="N215" s="4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inlineStr">
        <is>
          <t>EV-TRANS-0212</t>
        </is>
      </c>
      <c r="B216" s="46" t="n"/>
      <c r="C216" s="46" t="n"/>
      <c r="D216" s="46" t="n"/>
      <c r="E216" s="46" t="n"/>
      <c r="F216" s="46" t="n"/>
      <c r="G216" s="46" t="n"/>
      <c r="H216" s="72" t="n"/>
      <c r="I216" s="72" t="n"/>
      <c r="J216" s="46" t="n"/>
      <c r="K216" s="46" t="n"/>
      <c r="L216" s="46" t="n"/>
      <c r="M216" s="46" t="n"/>
      <c r="N216" s="4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inlineStr">
        <is>
          <t>EV-TRANS-0213</t>
        </is>
      </c>
      <c r="B217" s="46" t="n"/>
      <c r="C217" s="46" t="n"/>
      <c r="D217" s="46" t="n"/>
      <c r="E217" s="46" t="n"/>
      <c r="F217" s="46" t="n"/>
      <c r="G217" s="46" t="n"/>
      <c r="H217" s="72" t="n"/>
      <c r="I217" s="72" t="n"/>
      <c r="J217" s="46" t="n"/>
      <c r="K217" s="46" t="n"/>
      <c r="L217" s="46" t="n"/>
      <c r="M217" s="46" t="n"/>
      <c r="N217" s="4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inlineStr">
        <is>
          <t>EV-TRANS-0214</t>
        </is>
      </c>
      <c r="B218" s="46" t="n"/>
      <c r="C218" s="46" t="n"/>
      <c r="D218" s="46" t="n"/>
      <c r="E218" s="46" t="n"/>
      <c r="F218" s="46" t="n"/>
      <c r="G218" s="46" t="n"/>
      <c r="H218" s="72" t="n"/>
      <c r="I218" s="72" t="n"/>
      <c r="J218" s="46" t="n"/>
      <c r="K218" s="46" t="n"/>
      <c r="L218" s="46" t="n"/>
      <c r="M218" s="46" t="n"/>
      <c r="N218" s="4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inlineStr">
        <is>
          <t>EV-TRANS-0215</t>
        </is>
      </c>
      <c r="B219" s="46" t="n"/>
      <c r="C219" s="46" t="n"/>
      <c r="D219" s="46" t="n"/>
      <c r="E219" s="46" t="n"/>
      <c r="F219" s="46" t="n"/>
      <c r="G219" s="46" t="n"/>
      <c r="H219" s="72" t="n"/>
      <c r="I219" s="72" t="n"/>
      <c r="J219" s="46" t="n"/>
      <c r="K219" s="46" t="n"/>
      <c r="L219" s="46" t="n"/>
      <c r="M219" s="46" t="n"/>
      <c r="N219" s="4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inlineStr">
        <is>
          <t>EV-TRANS-0216</t>
        </is>
      </c>
      <c r="B220" s="46" t="n"/>
      <c r="C220" s="46" t="n"/>
      <c r="D220" s="46" t="n"/>
      <c r="E220" s="46" t="n"/>
      <c r="F220" s="46" t="n"/>
      <c r="G220" s="46" t="n"/>
      <c r="H220" s="72" t="n"/>
      <c r="I220" s="72" t="n"/>
      <c r="J220" s="46" t="n"/>
      <c r="K220" s="46" t="n"/>
      <c r="L220" s="46" t="n"/>
      <c r="M220" s="46" t="n"/>
      <c r="N220" s="4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inlineStr">
        <is>
          <t>EV-TRANS-0217</t>
        </is>
      </c>
      <c r="B221" s="46" t="n"/>
      <c r="C221" s="46" t="n"/>
      <c r="D221" s="46" t="n"/>
      <c r="E221" s="46" t="n"/>
      <c r="F221" s="46" t="n"/>
      <c r="G221" s="46" t="n"/>
      <c r="H221" s="72" t="n"/>
      <c r="I221" s="72" t="n"/>
      <c r="J221" s="46" t="n"/>
      <c r="K221" s="46" t="n"/>
      <c r="L221" s="46" t="n"/>
      <c r="M221" s="46" t="n"/>
      <c r="N221" s="4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inlineStr">
        <is>
          <t>EV-TRANS-0218</t>
        </is>
      </c>
      <c r="B222" s="46" t="n"/>
      <c r="C222" s="46" t="n"/>
      <c r="D222" s="46" t="n"/>
      <c r="E222" s="46" t="n"/>
      <c r="F222" s="46" t="n"/>
      <c r="G222" s="46" t="n"/>
      <c r="H222" s="72" t="n"/>
      <c r="I222" s="72" t="n"/>
      <c r="J222" s="46" t="n"/>
      <c r="K222" s="46" t="n"/>
      <c r="L222" s="46" t="n"/>
      <c r="M222" s="46" t="n"/>
      <c r="N222" s="4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inlineStr">
        <is>
          <t>EV-TRANS-0219</t>
        </is>
      </c>
      <c r="B223" s="46" t="n"/>
      <c r="C223" s="46" t="n"/>
      <c r="D223" s="46" t="n"/>
      <c r="E223" s="46" t="n"/>
      <c r="F223" s="46" t="n"/>
      <c r="G223" s="46" t="n"/>
      <c r="H223" s="72" t="n"/>
      <c r="I223" s="72" t="n"/>
      <c r="J223" s="46" t="n"/>
      <c r="K223" s="46" t="n"/>
      <c r="L223" s="46" t="n"/>
      <c r="M223" s="46" t="n"/>
      <c r="N223" s="4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inlineStr">
        <is>
          <t>EV-TRANS-0220</t>
        </is>
      </c>
      <c r="B224" s="46" t="n"/>
      <c r="C224" s="46" t="n"/>
      <c r="D224" s="46" t="n"/>
      <c r="E224" s="46" t="n"/>
      <c r="F224" s="46" t="n"/>
      <c r="G224" s="46" t="n"/>
      <c r="H224" s="72" t="n"/>
      <c r="I224" s="72" t="n"/>
      <c r="J224" s="46" t="n"/>
      <c r="K224" s="46" t="n"/>
      <c r="L224" s="46" t="n"/>
      <c r="M224" s="46" t="n"/>
      <c r="N224" s="4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inlineStr">
        <is>
          <t>EV-TRANS-0221</t>
        </is>
      </c>
      <c r="B225" s="46" t="n"/>
      <c r="C225" s="46" t="n"/>
      <c r="D225" s="46" t="n"/>
      <c r="E225" s="46" t="n"/>
      <c r="F225" s="46" t="n"/>
      <c r="G225" s="46" t="n"/>
      <c r="H225" s="72" t="n"/>
      <c r="I225" s="72" t="n"/>
      <c r="J225" s="46" t="n"/>
      <c r="K225" s="46" t="n"/>
      <c r="L225" s="46" t="n"/>
      <c r="M225" s="46" t="n"/>
      <c r="N225" s="4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inlineStr">
        <is>
          <t>EV-TRANS-0222</t>
        </is>
      </c>
      <c r="B226" s="46" t="n"/>
      <c r="C226" s="46" t="n"/>
      <c r="D226" s="46" t="n"/>
      <c r="E226" s="46" t="n"/>
      <c r="F226" s="46" t="n"/>
      <c r="G226" s="46" t="n"/>
      <c r="H226" s="72" t="n"/>
      <c r="I226" s="72" t="n"/>
      <c r="J226" s="46" t="n"/>
      <c r="K226" s="46" t="n"/>
      <c r="L226" s="46" t="n"/>
      <c r="M226" s="46" t="n"/>
      <c r="N226" s="4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inlineStr">
        <is>
          <t>EV-TRANS-0223</t>
        </is>
      </c>
      <c r="B227" s="46" t="n"/>
      <c r="C227" s="46" t="n"/>
      <c r="D227" s="46" t="n"/>
      <c r="E227" s="46" t="n"/>
      <c r="F227" s="46" t="n"/>
      <c r="G227" s="46" t="n"/>
      <c r="H227" s="72" t="n"/>
      <c r="I227" s="72" t="n"/>
      <c r="J227" s="46" t="n"/>
      <c r="K227" s="46" t="n"/>
      <c r="L227" s="46" t="n"/>
      <c r="M227" s="46" t="n"/>
      <c r="N227" s="4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inlineStr">
        <is>
          <t>EV-TRANS-0224</t>
        </is>
      </c>
      <c r="B228" s="46" t="n"/>
      <c r="C228" s="46" t="n"/>
      <c r="D228" s="46" t="n"/>
      <c r="E228" s="46" t="n"/>
      <c r="F228" s="46" t="n"/>
      <c r="G228" s="46" t="n"/>
      <c r="H228" s="72" t="n"/>
      <c r="I228" s="72" t="n"/>
      <c r="J228" s="46" t="n"/>
      <c r="K228" s="46" t="n"/>
      <c r="L228" s="46" t="n"/>
      <c r="M228" s="46" t="n"/>
      <c r="N228" s="4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inlineStr">
        <is>
          <t>EV-TRANS-0225</t>
        </is>
      </c>
      <c r="B229" s="46" t="n"/>
      <c r="C229" s="46" t="n"/>
      <c r="D229" s="46" t="n"/>
      <c r="E229" s="46" t="n"/>
      <c r="F229" s="46" t="n"/>
      <c r="G229" s="46" t="n"/>
      <c r="H229" s="72" t="n"/>
      <c r="I229" s="72" t="n"/>
      <c r="J229" s="46" t="n"/>
      <c r="K229" s="46" t="n"/>
      <c r="L229" s="46" t="n"/>
      <c r="M229" s="46" t="n"/>
      <c r="N229" s="4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inlineStr">
        <is>
          <t>EV-TRANS-0226</t>
        </is>
      </c>
      <c r="B230" s="46" t="n"/>
      <c r="C230" s="46" t="n"/>
      <c r="D230" s="46" t="n"/>
      <c r="E230" s="46" t="n"/>
      <c r="F230" s="46" t="n"/>
      <c r="G230" s="46" t="n"/>
      <c r="H230" s="72" t="n"/>
      <c r="I230" s="72" t="n"/>
      <c r="J230" s="46" t="n"/>
      <c r="K230" s="46" t="n"/>
      <c r="L230" s="46" t="n"/>
      <c r="M230" s="46" t="n"/>
      <c r="N230" s="4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inlineStr">
        <is>
          <t>EV-TRANS-0227</t>
        </is>
      </c>
      <c r="B231" s="46" t="n"/>
      <c r="C231" s="46" t="n"/>
      <c r="D231" s="46" t="n"/>
      <c r="E231" s="46" t="n"/>
      <c r="F231" s="46" t="n"/>
      <c r="G231" s="46" t="n"/>
      <c r="H231" s="72" t="n"/>
      <c r="I231" s="72" t="n"/>
      <c r="J231" s="46" t="n"/>
      <c r="K231" s="46" t="n"/>
      <c r="L231" s="46" t="n"/>
      <c r="M231" s="46" t="n"/>
      <c r="N231" s="4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inlineStr">
        <is>
          <t>EV-TRANS-0228</t>
        </is>
      </c>
      <c r="B232" s="46" t="n"/>
      <c r="C232" s="46" t="n"/>
      <c r="D232" s="46" t="n"/>
      <c r="E232" s="46" t="n"/>
      <c r="F232" s="46" t="n"/>
      <c r="G232" s="46" t="n"/>
      <c r="H232" s="72" t="n"/>
      <c r="I232" s="72" t="n"/>
      <c r="J232" s="46" t="n"/>
      <c r="K232" s="46" t="n"/>
      <c r="L232" s="46" t="n"/>
      <c r="M232" s="46" t="n"/>
      <c r="N232" s="4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inlineStr">
        <is>
          <t>EV-TRANS-0229</t>
        </is>
      </c>
      <c r="B233" s="46" t="n"/>
      <c r="C233" s="46" t="n"/>
      <c r="D233" s="46" t="n"/>
      <c r="E233" s="46" t="n"/>
      <c r="F233" s="46" t="n"/>
      <c r="G233" s="46" t="n"/>
      <c r="H233" s="72" t="n"/>
      <c r="I233" s="72" t="n"/>
      <c r="J233" s="46" t="n"/>
      <c r="K233" s="46" t="n"/>
      <c r="L233" s="46" t="n"/>
      <c r="M233" s="46" t="n"/>
      <c r="N233" s="4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inlineStr">
        <is>
          <t>EV-TRANS-0230</t>
        </is>
      </c>
      <c r="B234" s="46" t="n"/>
      <c r="C234" s="46" t="n"/>
      <c r="D234" s="46" t="n"/>
      <c r="E234" s="46" t="n"/>
      <c r="F234" s="46" t="n"/>
      <c r="G234" s="46" t="n"/>
      <c r="H234" s="72" t="n"/>
      <c r="I234" s="72" t="n"/>
      <c r="J234" s="46" t="n"/>
      <c r="K234" s="46" t="n"/>
      <c r="L234" s="46" t="n"/>
      <c r="M234" s="46" t="n"/>
      <c r="N234" s="4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inlineStr">
        <is>
          <t>EV-TRANS-0231</t>
        </is>
      </c>
      <c r="B235" s="46" t="n"/>
      <c r="C235" s="46" t="n"/>
      <c r="D235" s="46" t="n"/>
      <c r="E235" s="46" t="n"/>
      <c r="F235" s="46" t="n"/>
      <c r="G235" s="46" t="n"/>
      <c r="H235" s="72" t="n"/>
      <c r="I235" s="72" t="n"/>
      <c r="J235" s="46" t="n"/>
      <c r="K235" s="46" t="n"/>
      <c r="L235" s="46" t="n"/>
      <c r="M235" s="46" t="n"/>
      <c r="N235" s="4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inlineStr">
        <is>
          <t>EV-TRANS-0232</t>
        </is>
      </c>
      <c r="B236" s="46" t="n"/>
      <c r="C236" s="46" t="n"/>
      <c r="D236" s="46" t="n"/>
      <c r="E236" s="46" t="n"/>
      <c r="F236" s="46" t="n"/>
      <c r="G236" s="46" t="n"/>
      <c r="H236" s="72" t="n"/>
      <c r="I236" s="72" t="n"/>
      <c r="J236" s="46" t="n"/>
      <c r="K236" s="46" t="n"/>
      <c r="L236" s="46" t="n"/>
      <c r="M236" s="46" t="n"/>
      <c r="N236" s="4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inlineStr">
        <is>
          <t>EV-TRANS-0233</t>
        </is>
      </c>
      <c r="B237" s="46" t="n"/>
      <c r="C237" s="46" t="n"/>
      <c r="D237" s="46" t="n"/>
      <c r="E237" s="46" t="n"/>
      <c r="F237" s="46" t="n"/>
      <c r="G237" s="46" t="n"/>
      <c r="H237" s="72" t="n"/>
      <c r="I237" s="72" t="n"/>
      <c r="J237" s="46" t="n"/>
      <c r="K237" s="46" t="n"/>
      <c r="L237" s="46" t="n"/>
      <c r="M237" s="46" t="n"/>
      <c r="N237" s="4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inlineStr">
        <is>
          <t>EV-TRANS-0234</t>
        </is>
      </c>
      <c r="B238" s="46" t="n"/>
      <c r="C238" s="46" t="n"/>
      <c r="D238" s="46" t="n"/>
      <c r="E238" s="46" t="n"/>
      <c r="F238" s="46" t="n"/>
      <c r="G238" s="46" t="n"/>
      <c r="H238" s="72" t="n"/>
      <c r="I238" s="72" t="n"/>
      <c r="J238" s="46" t="n"/>
      <c r="K238" s="46" t="n"/>
      <c r="L238" s="46" t="n"/>
      <c r="M238" s="46" t="n"/>
      <c r="N238" s="4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inlineStr">
        <is>
          <t>EV-TRANS-0235</t>
        </is>
      </c>
      <c r="B239" s="46" t="n"/>
      <c r="C239" s="46" t="n"/>
      <c r="D239" s="46" t="n"/>
      <c r="E239" s="46" t="n"/>
      <c r="F239" s="46" t="n"/>
      <c r="G239" s="46" t="n"/>
      <c r="H239" s="72" t="n"/>
      <c r="I239" s="72" t="n"/>
      <c r="J239" s="46" t="n"/>
      <c r="K239" s="46" t="n"/>
      <c r="L239" s="46" t="n"/>
      <c r="M239" s="46" t="n"/>
      <c r="N239" s="4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inlineStr">
        <is>
          <t>EV-TRANS-0236</t>
        </is>
      </c>
      <c r="B240" s="46" t="n"/>
      <c r="C240" s="46" t="n"/>
      <c r="D240" s="46" t="n"/>
      <c r="E240" s="46" t="n"/>
      <c r="F240" s="46" t="n"/>
      <c r="G240" s="46" t="n"/>
      <c r="H240" s="72" t="n"/>
      <c r="I240" s="72" t="n"/>
      <c r="J240" s="46" t="n"/>
      <c r="K240" s="46" t="n"/>
      <c r="L240" s="46" t="n"/>
      <c r="M240" s="46" t="n"/>
      <c r="N240" s="4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inlineStr">
        <is>
          <t>EV-TRANS-0237</t>
        </is>
      </c>
      <c r="B241" s="46" t="n"/>
      <c r="C241" s="46" t="n"/>
      <c r="D241" s="46" t="n"/>
      <c r="E241" s="46" t="n"/>
      <c r="F241" s="46" t="n"/>
      <c r="G241" s="46" t="n"/>
      <c r="H241" s="72" t="n"/>
      <c r="I241" s="72" t="n"/>
      <c r="J241" s="46" t="n"/>
      <c r="K241" s="46" t="n"/>
      <c r="L241" s="46" t="n"/>
      <c r="M241" s="46" t="n"/>
      <c r="N241" s="4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inlineStr">
        <is>
          <t>EV-TRANS-0238</t>
        </is>
      </c>
      <c r="B242" s="46" t="n"/>
      <c r="C242" s="46" t="n"/>
      <c r="D242" s="46" t="n"/>
      <c r="E242" s="46" t="n"/>
      <c r="F242" s="46" t="n"/>
      <c r="G242" s="46" t="n"/>
      <c r="H242" s="72" t="n"/>
      <c r="I242" s="72" t="n"/>
      <c r="J242" s="46" t="n"/>
      <c r="K242" s="46" t="n"/>
      <c r="L242" s="46" t="n"/>
      <c r="M242" s="46" t="n"/>
      <c r="N242" s="4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inlineStr">
        <is>
          <t>EV-TRANS-0239</t>
        </is>
      </c>
      <c r="B243" s="46" t="n"/>
      <c r="C243" s="46" t="n"/>
      <c r="D243" s="46" t="n"/>
      <c r="E243" s="46" t="n"/>
      <c r="F243" s="46" t="n"/>
      <c r="G243" s="46" t="n"/>
      <c r="H243" s="72" t="n"/>
      <c r="I243" s="72" t="n"/>
      <c r="J243" s="46" t="n"/>
      <c r="K243" s="46" t="n"/>
      <c r="L243" s="46" t="n"/>
      <c r="M243" s="46" t="n"/>
      <c r="N243" s="4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inlineStr">
        <is>
          <t>EV-TRANS-0240</t>
        </is>
      </c>
      <c r="B244" s="46" t="n"/>
      <c r="C244" s="46" t="n"/>
      <c r="D244" s="46" t="n"/>
      <c r="E244" s="46" t="n"/>
      <c r="F244" s="46" t="n"/>
      <c r="G244" s="46" t="n"/>
      <c r="H244" s="72" t="n"/>
      <c r="I244" s="72" t="n"/>
      <c r="J244" s="46" t="n"/>
      <c r="K244" s="46" t="n"/>
      <c r="L244" s="46" t="n"/>
      <c r="M244" s="46" t="n"/>
      <c r="N244" s="4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N244"/>
  <mergeCells count="2">
    <mergeCell ref="A2:N2"/>
    <mergeCell ref="A1:N1"/>
  </mergeCells>
  <conditionalFormatting sqref="I5:I244">
    <cfRule type="expression" priority="1" dxfId="1">
      <formula>AND(I5&lt;&gt;"",I5&lt;TODAY())</formula>
    </cfRule>
  </conditionalFormatting>
  <conditionalFormatting sqref="K5:K244">
    <cfRule type="expression" priority="2" dxfId="0">
      <formula>K5="Current"</formula>
    </cfRule>
  </conditionalFormatting>
  <dataValidations count="2">
    <dataValidation sqref="K5:K244" showDropDown="0" showInputMessage="0" showErrorMessage="0" allowBlank="0" type="list">
      <formula1>"Current,Draft,Superseded,Expired,Rejected"</formula1>
    </dataValidation>
    <dataValidation sqref="M5:M24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1" customWidth="1" min="2" max="2"/>
    <col width="22" customWidth="1" min="3" max="3"/>
    <col width="24" customWidth="1" min="4" max="4"/>
    <col width="18" customWidth="1" min="5" max="5"/>
    <col width="18" customWidth="1" min="6" max="6"/>
    <col width="18" customWidth="1" min="7" max="7"/>
    <col width="22" customWidth="1" min="8" max="8"/>
  </cols>
  <sheetData>
    <row r="1" ht="35" customHeight="1">
      <c r="A1" s="15" t="inlineStr">
        <is>
          <t>Transparency &amp; Information Dashboard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Mechanical Article 13/50 readiness only. It does not certify legal adequacy of every notice, editorial exception or technical marking technology.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Metric</t>
        </is>
      </c>
      <c r="B4" s="40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13 route</t>
        </is>
      </c>
      <c r="B5" s="44">
        <f>'01_SYSTEM_PROFILE'!B48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Article 13 binding date</t>
        </is>
      </c>
      <c r="B6" s="73">
        <f>'01_SYSTEM_PROFILE'!B49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Article 50(1) direct interaction</t>
        </is>
      </c>
      <c r="B7" s="44">
        <f>'01_SYSTEM_PROFILE'!B50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Article 50(2) marking</t>
        </is>
      </c>
      <c r="B8" s="44">
        <f>'01_SYSTEM_PROFILE'!B51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Article 50(3) emotion/biometric</t>
        </is>
      </c>
      <c r="B9" s="44">
        <f>'01_SYSTEM_PROFILE'!B52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Article 50(4) deepfake</t>
        </is>
      </c>
      <c r="B10" s="44">
        <f>'01_SYSTEM_PROFILE'!B53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Article 50(4) public-interest text</t>
        </is>
      </c>
      <c r="B11" s="44">
        <f>'01_SYSTEM_PROFILE'!B54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Article 50(5) timing/accessibility</t>
        </is>
      </c>
      <c r="B12" s="44">
        <f>'01_SYSTEM_PROFILE'!B55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Code / Guidelines pathway</t>
        </is>
      </c>
      <c r="B13" s="44">
        <f>'01_SYSTEM_PROFILE'!B56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Open / blocked controls</t>
        </is>
      </c>
      <c r="B14" s="44">
        <f>COUNTIFS('02_CONTROL_MATRIX'!D5:D16,"&lt;&gt;Not applicable*",'02_CONTROL_MATRIX'!I5:I16,"Not started")+COUNTIFS('02_CONTROL_MATRIX'!D5:D16,"&lt;&gt;Not applicable*",'02_CONTROL_MATRIX'!I5:I16,"In progress")+COUNTIFS('02_CONTROL_MATRIX'!D5:D16,"&lt;&gt;Not applicable*",'02_CONTROL_MATRIX'!I5:I16,"Blocked")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Verified controls lacking current evidence</t>
        </is>
      </c>
      <c r="B15" s="44">
        <f>COUNTIFS('02_CONTROL_MATRIX'!I5:I16,"Verified",'02_CONTROL_MATRIX'!K5:K16,"&lt;&gt;Current evidence")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13 items open</t>
        </is>
      </c>
      <c r="B16" s="44">
        <f>'03_ARTICLE13_IFU'!B23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13 evidence gaps</t>
        </is>
      </c>
      <c r="B17" s="44">
        <f>'03_ARTICLE13_IFU'!B24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50 controls open</t>
        </is>
      </c>
      <c r="B18" s="44">
        <f>'04_ARTICLE50_DISCLOSURES'!B24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50 evidence gaps</t>
        </is>
      </c>
      <c r="B19" s="44">
        <f>'04_ARTICLE50_DISCLOSURES'!B25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Failed/inconclusive/not-run marking tests</t>
        </is>
      </c>
      <c r="B20" s="44">
        <f>'05_MARKING_PUBLICATION_LOG'!B207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Marking-test evidence gaps</t>
        </is>
      </c>
      <c r="B21" s="44">
        <f>'05_MARKING_PUBLICATION_LOG'!B208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Late/accessibility-failed disclosures</t>
        </is>
      </c>
      <c r="B22" s="44">
        <f>'05_MARKING_PUBLICATION_LOG'!B209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Disclosure evidence gaps</t>
        </is>
      </c>
      <c r="B23" s="44">
        <f>'05_MARKING_PUBLICATION_LOG'!B210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Open transparency changes</t>
        </is>
      </c>
      <c r="B24" s="44">
        <f>'05_MARKING_PUBLICATION_LOG'!B211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Expired current evidence</t>
        </is>
      </c>
      <c r="B25" s="44">
        <f>TEXT(COUNTIFS('06_EVIDENCE_REGISTER'!I5:I244,"&lt;"&amp;TODAY(),'06_EVIDENCE_REGISTER'!I5:I244,"&gt;0",'06_EVIDENCE_REGISTER'!K5:K244,"Current"),"0")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>
      <c r="A27" s="33" t="inlineStr">
        <is>
          <t>OVERALL TRANSPARENCY JUDGMENT</t>
        </is>
      </c>
      <c r="B27" s="1" t="n"/>
      <c r="C27" s="1" t="n"/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31" customHeight="1">
      <c r="A28" s="40" t="inlineStr">
        <is>
          <t>Field</t>
        </is>
      </c>
      <c r="B28" s="40" t="inlineStr">
        <is>
          <t>Decision / rationale</t>
        </is>
      </c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Overall transparency package state</t>
        </is>
      </c>
      <c r="B29" s="46" t="str"/>
      <c r="C29" s="48" t="inlineStr">
        <is>
          <t>Document scope/exception assumptions, Code/alternative path, accessibility/editorial limitations, marking limitations and approval reference.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23" customHeight="1">
      <c r="A31" s="33" t="inlineStr">
        <is>
          <t>READINESS DECISION</t>
        </is>
      </c>
      <c r="B31" s="1" t="n"/>
      <c r="C31" s="1" t="n"/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71">
        <f>IF(OR(B5="Needs assessment",B7="Needs assessment",B8="Needs assessment",B9="Needs assessment",B10="Needs assessment",B11="Needs assessment"),"SCOPE / TRANSPARENCY ROUTES NOT FULLY RESOLVED",IF(B14&gt;0,"NOT READY — CONTROL GAPS REMAIN",IF(B15&gt;0,"NOT READY — VERIFIED CONTROLS LACK CURRENT EVIDENCE",IF(OR(B16&gt;0,B17&gt;0),"NOT READY — ARTICLE 13 INFORMATION PACKAGE INCOMPLETE",IF(OR(B18&gt;0,B19&gt;0),"NOT READY — ARTICLE 50 DISCLOSURE / EXCEPTION PACKAGE INCOMPLETE",IF(AND(LEFT(B8,10)="Applicable",OR(B20&gt;0,B21&gt;0)),"BLOCK — ARTICLE 50(2) MARKING TESTS / EVIDENCE INCOMPLETE",IF(OR(B22&gt;0,B23&gt;0),"NOT READY — NOTICE / PUBLICATION TIMING OR EVIDENCE GAPS",IF(B24&gt;0,"NOT READY — TRANSPARENCY CHANGE ITEMS OPEN",IF(VALUE(B25)&gt;0,"NOT READY — EXPIRED EVIDENCE",IF(OR(B12="Needs assessment",B12="Code signatory — final Guidelines incorporation unresolved"),"NOT READY — CODE / GUIDELINES PATHWAY INCOMPLETE",IF(OR(B29="Not demonstrated",B29="Needs assessment",B29=""),"NOT READY — OVERALL TRANSPARENCY JUDGMENT INCOMPLETE","READY FOR INDEPENDENT TRANSPARENCY REVIEW")))))))))))</f>
        <v/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>
      <c r="A37" s="33" t="inlineStr">
        <is>
          <t>INDEPENDENT REVIEW / SIGN-OFF</t>
        </is>
      </c>
      <c r="B37" s="1" t="n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Reviewer name</t>
        </is>
      </c>
      <c r="B38" s="46" t="str"/>
      <c r="C38" s="6" t="inlineStr">
        <is>
          <t>Review date</t>
        </is>
      </c>
      <c r="D38" s="72" t="str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Role / organisation</t>
        </is>
      </c>
      <c r="B39" s="46" t="str"/>
      <c r="C39" s="6" t="inlineStr">
        <is>
          <t>Decision</t>
        </is>
      </c>
      <c r="D39" s="46" t="str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Article 13 high-risk scope/instructions mapping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50(1) interaction route/exception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Article 50(2) marking technology/legacy/exception route reviewed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Article 50(3) emotion/biometric notice + privacy handoff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Article 50(4) deepfake / artistic / public-interest editorial routes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50(5) timing/accessibility evidence reviewed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Final Commission Guidelines / Code pathway reviewed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Operational marking/publication test evidence reviewed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Scope limitations / assumptions</t>
        </is>
      </c>
      <c r="B48" s="48" t="str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Reviewer comments</t>
        </is>
      </c>
      <c r="B49" s="48" t="str"/>
      <c r="C49" s="1" t="n"/>
      <c r="D49" s="1" t="n"/>
      <c r="E49" s="1" t="n"/>
      <c r="F49" s="1" t="n"/>
      <c r="G49" s="1" t="n"/>
      <c r="H49" s="1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Approval reference / evidence ID</t>
        </is>
      </c>
      <c r="B50" s="48" t="str"/>
      <c r="C50" s="1" t="n"/>
      <c r="D50" s="1" t="n"/>
      <c r="E50" s="1" t="n"/>
      <c r="F50" s="1" t="n"/>
      <c r="G50" s="1" t="n"/>
      <c r="H50" s="1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mergeCells count="19">
    <mergeCell ref="B40:H40"/>
    <mergeCell ref="B49:H49"/>
    <mergeCell ref="A1:H1"/>
    <mergeCell ref="B45:H45"/>
    <mergeCell ref="A32:H35"/>
    <mergeCell ref="B50:H50"/>
    <mergeCell ref="B41:H41"/>
    <mergeCell ref="B47:H47"/>
    <mergeCell ref="A37:H37"/>
    <mergeCell ref="A27:H27"/>
    <mergeCell ref="B46:H46"/>
    <mergeCell ref="A3:H3"/>
    <mergeCell ref="A2:H2"/>
    <mergeCell ref="B43:H43"/>
    <mergeCell ref="B48:H48"/>
    <mergeCell ref="B42:H42"/>
    <mergeCell ref="B44:H44"/>
    <mergeCell ref="C29:H29"/>
    <mergeCell ref="A31:H31"/>
  </mergeCells>
  <conditionalFormatting sqref="A32:H35">
    <cfRule type="expression" priority="1" dxfId="1">
      <formula>LEFT(A32,5)="BLOCK"</formula>
    </cfRule>
    <cfRule type="expression" priority="2" dxfId="1">
      <formula>LEFT(A32,9)="NOT READY"</formula>
    </cfRule>
    <cfRule type="expression" priority="3" dxfId="0">
      <formula>LEFT(A32,5)="READY"</formula>
    </cfRule>
  </conditionalFormatting>
  <dataValidations count="2">
    <dataValidation sqref="B29" showDropDown="0" showInputMessage="0" showErrorMessage="0" allowBlank="0" type="list">
      <formula1>"Transparency package demonstrated for independent review,Demonstrated with conditions,Not demonstrated,Needs assessment"</formula1>
    </dataValidation>
    <dataValidation sqref="D39" showDropDown="0" showInputMessage="0" showErrorMessage="0" allowBlank="0" type="list">
      <formula1>"Confirmed,Confirmed with conditions,Not confirmed,Further legal / accessibility / technical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8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48" customWidth="1" min="3" max="3"/>
    <col width="24" customWidth="1" min="4" max="4"/>
    <col width="67" customWidth="1" min="5" max="5"/>
    <col width="75" customWidth="1" min="6" max="6"/>
  </cols>
  <sheetData>
    <row r="1" ht="35" customHeight="1">
      <c r="A1" s="15" t="inlineStr">
        <is>
          <t>Transparency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>
      <c r="A2" s="21" t="inlineStr">
        <is>
          <t>Binding consolidated EU law first. Commission Guidelines and the Transparency Code are clearly labelled as interpretive/voluntary implementation support.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SRC-TRANS-01</t>
        </is>
      </c>
      <c r="B5" s="6" t="inlineStr">
        <is>
          <t>Regulation (EU) 2024/1689 — consolidated 27 July 2026</t>
        </is>
      </c>
      <c r="C5" s="6" t="inlineStr">
        <is>
          <t>Arts. 13, 50, 96, 99, 111(4), 113</t>
        </is>
      </c>
      <c r="D5" s="16" t="inlineStr">
        <is>
          <t>Binding EU law</t>
        </is>
      </c>
      <c r="E5" s="6" t="inlineStr">
        <is>
          <t>Primary Article 13/50 structure, legacy marking transition and application dates</t>
        </is>
      </c>
      <c r="F5" s="75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SRC-TRANS-02</t>
        </is>
      </c>
      <c r="B6" s="6" t="inlineStr">
        <is>
          <t>Regulation (EU) 2026/1744 — Digital Omnibus on AI</t>
        </is>
      </c>
      <c r="C6" s="6" t="inlineStr">
        <is>
          <t>Article 111(4); Article 113(3)(c)</t>
        </is>
      </c>
      <c r="D6" s="16" t="inlineStr">
        <is>
          <t>Binding EU law</t>
        </is>
      </c>
      <c r="E6" s="6" t="inlineStr">
        <is>
          <t>2 Dec 2026 legacy Article 50(2) transition and 2027/2028 high-risk Article 13 dates</t>
        </is>
      </c>
      <c r="F6" s="75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SRC-TRANS-03</t>
        </is>
      </c>
      <c r="B7" s="6" t="inlineStr">
        <is>
          <t>European Commission — Guidelines on transparency obligations for providers and deployers of AI systems</t>
        </is>
      </c>
      <c r="C7" s="6" t="inlineStr">
        <is>
          <t>Article 50 scope / exceptions / implementation</t>
        </is>
      </c>
      <c r="D7" s="16" t="inlineStr">
        <is>
          <t>Final non-binding Commission Guidelines, published 20 Jul 2026</t>
        </is>
      </c>
      <c r="E7" s="6" t="inlineStr">
        <is>
          <t>Current interpretive baseline</t>
        </is>
      </c>
      <c r="F7" s="75" t="inlineStr">
        <is>
          <t>https://digital-strategy.ec.europa.eu/en/library/guidelines-transparency-obligations-providers-and-deployers-ai-systems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SRC-TRANS-04</t>
        </is>
      </c>
      <c r="B8" s="6" t="inlineStr">
        <is>
          <t>European Commission — Code of Practice on Transparency of AI-generated Content</t>
        </is>
      </c>
      <c r="C8" s="6" t="inlineStr">
        <is>
          <t>Article 50(2), (4), (5) marking/labelling measures</t>
        </is>
      </c>
      <c r="D8" s="16" t="inlineStr">
        <is>
          <t>Voluntary Code; assessed adequate July 2026</t>
        </is>
      </c>
      <c r="E8" s="6" t="inlineStr">
        <is>
          <t>Optional compliance-demonstration pathway; not conclusive proof</t>
        </is>
      </c>
      <c r="F8" s="75" t="inlineStr">
        <is>
          <t>https://digital-strategy.ec.europa.eu/en/policies/code-practice-ai-generated-content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SRC-TRANS-05</t>
        </is>
      </c>
      <c r="B9" s="6" t="inlineStr">
        <is>
          <t>Commission Opinion on adequacy of Transparency Code</t>
        </is>
      </c>
      <c r="C9" s="6" t="inlineStr">
        <is>
          <t>Articles 50(2), (4), (5)</t>
        </is>
      </c>
      <c r="D9" s="16" t="inlineStr">
        <is>
          <t>Commission opinion, 9 Jul 2026</t>
        </is>
      </c>
      <c r="E9" s="6" t="inlineStr">
        <is>
          <t>Confirms Code is an adequate voluntary compliance tool, but not conclusive evidence</t>
        </is>
      </c>
      <c r="F9" s="75" t="inlineStr">
        <is>
          <t>https://digital-strategy.ec.europa.eu/en/library/commission-opinion-assessment-code-practice-transparency-ai-generated-content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SRC-TRANS-06</t>
        </is>
      </c>
      <c r="B10" s="6" t="inlineStr">
        <is>
          <t>European Commission — EU Icons for labelling AI-generated content</t>
        </is>
      </c>
      <c r="C10" s="6" t="inlineStr">
        <is>
          <t>Visual label/icon specifications</t>
        </is>
      </c>
      <c r="D10" s="16" t="inlineStr">
        <is>
          <t>Non-binding implementation resource / Code-linked</t>
        </is>
      </c>
      <c r="E10" s="6" t="inlineStr">
        <is>
          <t>Optional presentation/accessibility implementation support</t>
        </is>
      </c>
      <c r="F10" s="75" t="inlineStr">
        <is>
          <t>https://digital-strategy.ec.europa.eu/en/policies/eu-icons-labelling-ai-generated-content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SRC-TRANS-07</t>
        </is>
      </c>
      <c r="B11" s="6" t="inlineStr">
        <is>
          <t>Regulation (EU) 2016/679 — GDPR</t>
        </is>
      </c>
      <c r="C11" s="6" t="inlineStr">
        <is>
          <t>Personal-data transparency/security principles</t>
        </is>
      </c>
      <c r="D11" s="16" t="inlineStr">
        <is>
          <t>Binding EU data-protection law</t>
        </is>
      </c>
      <c r="E11" s="6" t="inlineStr">
        <is>
          <t>Article 50(3) privacy cross-law route</t>
        </is>
      </c>
      <c r="F11" s="75" t="inlineStr">
        <is>
          <t>https://eur-lex.europa.eu/eli/reg/2016/679/oj/eng</t>
        </is>
      </c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SRC-TRANS-08</t>
        </is>
      </c>
      <c r="B12" s="6" t="inlineStr">
        <is>
          <t>Directive (EU) 2016/680 — Law Enforcement Directive</t>
        </is>
      </c>
      <c r="C12" s="6" t="inlineStr">
        <is>
          <t>Law-enforcement data processing</t>
        </is>
      </c>
      <c r="D12" s="16" t="inlineStr">
        <is>
          <t>Binding EU law</t>
        </is>
      </c>
      <c r="E12" s="6" t="inlineStr">
        <is>
          <t>Article 50(3) law-enforcement privacy route</t>
        </is>
      </c>
      <c r="F12" s="75" t="inlineStr">
        <is>
          <t>https://eur-lex.europa.eu/eli/dir/2016/680/oj/eng</t>
        </is>
      </c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</sheetData>
  <autoFilter ref="A4:F12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Transparency Information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2026-09-06T12:57:37Z</dcterms:created>
  <dcterms:modified xmlns:dcterms="http://purl.org/dc/terms/" xmlns:xsi="http://www.w3.org/2001/XMLSchema-instance" xsi:type="dcterms:W3CDTF">2026-09-06T12:57:37Z</dcterms:modified>
  <cp:lastModifiedBy>AZComply</cp:lastModifiedBy>
</cp:coreProperties>
</file>